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sheets/sheet40.xml" ContentType="application/vnd.openxmlformats-officedocument.spreadsheetml.worksheet+xml"/>
  <Override PartName="/xl/drawings/drawing40.xml" ContentType="application/vnd.openxmlformats-officedocument.drawing+xml"/>
  <Override PartName="/xl/worksheets/sheet41.xml" ContentType="application/vnd.openxmlformats-officedocument.spreadsheetml.worksheet+xml"/>
  <Override PartName="/xl/drawings/drawing41.xml" ContentType="application/vnd.openxmlformats-officedocument.drawing+xml"/>
  <Override PartName="/xl/worksheets/sheet42.xml" ContentType="application/vnd.openxmlformats-officedocument.spreadsheetml.worksheet+xml"/>
  <Override PartName="/xl/drawings/drawing42.xml" ContentType="application/vnd.openxmlformats-officedocument.drawing+xml"/>
  <Override PartName="/xl/worksheets/sheet43.xml" ContentType="application/vnd.openxmlformats-officedocument.spreadsheetml.worksheet+xml"/>
  <Override PartName="/xl/drawings/drawing43.xml" ContentType="application/vnd.openxmlformats-officedocument.drawing+xml"/>
  <Override PartName="/xl/worksheets/sheet44.xml" ContentType="application/vnd.openxmlformats-officedocument.spreadsheetml.worksheet+xml"/>
  <Override PartName="/xl/drawings/drawing44.xml" ContentType="application/vnd.openxmlformats-officedocument.drawing+xml"/>
  <Override PartName="/xl/worksheets/sheet45.xml" ContentType="application/vnd.openxmlformats-officedocument.spreadsheetml.worksheet+xml"/>
  <Override PartName="/xl/drawings/drawing45.xml" ContentType="application/vnd.openxmlformats-officedocument.drawing+xml"/>
  <Override PartName="/xl/worksheets/sheet46.xml" ContentType="application/vnd.openxmlformats-officedocument.spreadsheetml.worksheet+xml"/>
  <Override PartName="/xl/drawings/drawing46.xml" ContentType="application/vnd.openxmlformats-officedocument.drawing+xml"/>
  <Override PartName="/xl/worksheets/sheet47.xml" ContentType="application/vnd.openxmlformats-officedocument.spreadsheetml.worksheet+xml"/>
  <Override PartName="/xl/drawings/drawing47.xml" ContentType="application/vnd.openxmlformats-officedocument.drawing+xml"/>
  <Override PartName="/xl/worksheets/sheet48.xml" ContentType="application/vnd.openxmlformats-officedocument.spreadsheetml.worksheet+xml"/>
  <Override PartName="/xl/drawings/drawing48.xml" ContentType="application/vnd.openxmlformats-officedocument.drawing+xml"/>
  <Override PartName="/xl/worksheets/sheet49.xml" ContentType="application/vnd.openxmlformats-officedocument.spreadsheetml.worksheet+xml"/>
  <Override PartName="/xl/drawings/drawing49.xml" ContentType="application/vnd.openxmlformats-officedocument.drawing+xml"/>
  <Override PartName="/xl/worksheets/sheet50.xml" ContentType="application/vnd.openxmlformats-officedocument.spreadsheetml.worksheet+xml"/>
  <Override PartName="/xl/drawings/drawing50.xml" ContentType="application/vnd.openxmlformats-officedocument.drawing+xml"/>
  <Override PartName="/xl/worksheets/sheet51.xml" ContentType="application/vnd.openxmlformats-officedocument.spreadsheetml.worksheet+xml"/>
  <Override PartName="/xl/drawings/drawing51.xml" ContentType="application/vnd.openxmlformats-officedocument.drawing+xml"/>
  <Override PartName="/xl/worksheets/sheet52.xml" ContentType="application/vnd.openxmlformats-officedocument.spreadsheetml.worksheet+xml"/>
  <Override PartName="/xl/drawings/drawing52.xml" ContentType="application/vnd.openxmlformats-officedocument.drawing+xml"/>
  <Override PartName="/xl/worksheets/sheet53.xml" ContentType="application/vnd.openxmlformats-officedocument.spreadsheetml.worksheet+xml"/>
  <Override PartName="/xl/drawings/drawing53.xml" ContentType="application/vnd.openxmlformats-officedocument.drawing+xml"/>
  <Override PartName="/xl/worksheets/sheet54.xml" ContentType="application/vnd.openxmlformats-officedocument.spreadsheetml.worksheet+xml"/>
  <Override PartName="/xl/drawings/drawing54.xml" ContentType="application/vnd.openxmlformats-officedocument.drawing+xml"/>
  <Override PartName="/xl/worksheets/sheet55.xml" ContentType="application/vnd.openxmlformats-officedocument.spreadsheetml.worksheet+xml"/>
  <Override PartName="/xl/drawings/drawing55.xml" ContentType="application/vnd.openxmlformats-officedocument.drawing+xml"/>
  <Override PartName="/xl/worksheets/sheet56.xml" ContentType="application/vnd.openxmlformats-officedocument.spreadsheetml.worksheet+xml"/>
  <Override PartName="/xl/drawings/drawing56.xml" ContentType="application/vnd.openxmlformats-officedocument.drawing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drawings/drawing57.xml" ContentType="application/vnd.openxmlformats-officedocument.drawing+xml"/>
  <Override PartName="/xl/worksheets/sheet59.xml" ContentType="application/vnd.openxmlformats-officedocument.spreadsheetml.worksheet+xml"/>
  <Override PartName="/xl/drawings/drawing58.xml" ContentType="application/vnd.openxmlformats-officedocument.drawing+xml"/>
  <Override PartName="/xl/worksheets/sheet60.xml" ContentType="application/vnd.openxmlformats-officedocument.spreadsheetml.worksheet+xml"/>
  <Override PartName="/xl/drawings/drawing59.xml" ContentType="application/vnd.openxmlformats-officedocument.drawing+xml"/>
  <Override PartName="/xl/worksheets/sheet61.xml" ContentType="application/vnd.openxmlformats-officedocument.spreadsheetml.worksheet+xml"/>
  <Override PartName="/xl/drawings/drawing60.xml" ContentType="application/vnd.openxmlformats-officedocument.drawing+xml"/>
  <Override PartName="/xl/worksheets/sheet62.xml" ContentType="application/vnd.openxmlformats-officedocument.spreadsheetml.worksheet+xml"/>
  <Override PartName="/xl/drawings/drawing61.xml" ContentType="application/vnd.openxmlformats-officedocument.drawing+xml"/>
  <Override PartName="/xl/worksheets/sheet63.xml" ContentType="application/vnd.openxmlformats-officedocument.spreadsheetml.worksheet+xml"/>
  <Override PartName="/xl/drawings/drawing62.xml" ContentType="application/vnd.openxmlformats-officedocument.drawing+xml"/>
  <Override PartName="/xl/worksheets/sheet64.xml" ContentType="application/vnd.openxmlformats-officedocument.spreadsheetml.worksheet+xml"/>
  <Override PartName="/xl/drawings/drawing63.xml" ContentType="application/vnd.openxmlformats-officedocument.drawing+xml"/>
  <Override PartName="/xl/worksheets/sheet65.xml" ContentType="application/vnd.openxmlformats-officedocument.spreadsheetml.worksheet+xml"/>
  <Override PartName="/xl/drawings/drawing64.xml" ContentType="application/vnd.openxmlformats-officedocument.drawing+xml"/>
  <Override PartName="/xl/worksheets/sheet66.xml" ContentType="application/vnd.openxmlformats-officedocument.spreadsheetml.worksheet+xml"/>
  <Override PartName="/xl/drawings/drawing65.xml" ContentType="application/vnd.openxmlformats-officedocument.drawing+xml"/>
  <Override PartName="/xl/worksheets/sheet67.xml" ContentType="application/vnd.openxmlformats-officedocument.spreadsheetml.worksheet+xml"/>
  <Override PartName="/xl/drawings/drawing66.xml" ContentType="application/vnd.openxmlformats-officedocument.drawing+xml"/>
  <Override PartName="/xl/worksheets/sheet68.xml" ContentType="application/vnd.openxmlformats-officedocument.spreadsheetml.worksheet+xml"/>
  <Override PartName="/xl/drawings/drawing67.xml" ContentType="application/vnd.openxmlformats-officedocument.drawing+xml"/>
  <Override PartName="/xl/worksheets/sheet69.xml" ContentType="application/vnd.openxmlformats-officedocument.spreadsheetml.worksheet+xml"/>
  <Override PartName="/xl/drawings/drawing68.xml" ContentType="application/vnd.openxmlformats-officedocument.drawing+xml"/>
  <Override PartName="/xl/worksheets/sheet70.xml" ContentType="application/vnd.openxmlformats-officedocument.spreadsheetml.worksheet+xml"/>
  <Override PartName="/xl/drawings/drawing69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0300" tabRatio="600" firstSheet="0" activeTab="0" autoFilterDateGrouping="1"/>
  </bookViews>
  <sheets>
    <sheet name="Index" sheetId="1" state="visible" r:id="rId1"/>
    <sheet name="EDFF33" sheetId="2" state="visible" r:id="rId2"/>
    <sheet name="EDGSEC" sheetId="3" state="visible" r:id="rId3"/>
    <sheet name="EDONTF" sheetId="4" state="visible" r:id="rId4"/>
    <sheet name="EECONF" sheetId="5" state="visible" r:id="rId5"/>
    <sheet name="EEESCF" sheetId="6" state="visible" r:id="rId6"/>
    <sheet name="EELMIF" sheetId="7" state="visible" r:id="rId7"/>
    <sheet name="EEMOFF" sheetId="8" state="visible" r:id="rId8"/>
    <sheet name="EGSFOF" sheetId="9" state="visible" r:id="rId9"/>
    <sheet name="ESEFOF" sheetId="10" state="visible" r:id="rId10"/>
    <sheet name="EDCF27" sheetId="11" state="visible" r:id="rId11"/>
    <sheet name="EDCG28" sheetId="12" state="visible" r:id="rId12"/>
    <sheet name="EEELSS" sheetId="13" state="visible" r:id="rId13"/>
    <sheet name="EEFOCF" sheetId="14" state="visible" r:id="rId14"/>
    <sheet name="EEMMQI" sheetId="15" state="visible" r:id="rId15"/>
    <sheet name="EOEMOP" sheetId="16" state="visible" r:id="rId16"/>
    <sheet name="EDBE31" sheetId="17" state="visible" r:id="rId17"/>
    <sheet name="EDBE32" sheetId="18" state="visible" r:id="rId18"/>
    <sheet name="EDCF28" sheetId="19" state="visible" r:id="rId19"/>
    <sheet name="EDLDUF" sheetId="20" state="visible" r:id="rId20"/>
    <sheet name="EEBCYF" sheetId="21" state="visible" r:id="rId21"/>
    <sheet name="EEDGEF" sheetId="22" state="visible" r:id="rId22"/>
    <sheet name="EEMMQE" sheetId="23" state="visible" r:id="rId23"/>
    <sheet name="EOUSTF" sheetId="24" state="visible" r:id="rId24"/>
    <sheet name="EDACBF" sheetId="25" state="visible" r:id="rId25"/>
    <sheet name="EDBE33" sheetId="26" state="visible" r:id="rId26"/>
    <sheet name="EDCG27" sheetId="27" state="visible" r:id="rId27"/>
    <sheet name="EDN1LE" sheetId="28" state="visible" r:id="rId28"/>
    <sheet name="EDNPSF" sheetId="29" state="visible" r:id="rId29"/>
    <sheet name="EEECRF" sheetId="30" state="visible" r:id="rId30"/>
    <sheet name="EEIF50" sheetId="31" state="visible" r:id="rId31"/>
    <sheet name="EEM150" sheetId="32" state="visible" r:id="rId32"/>
    <sheet name="EENBEF" sheetId="33" state="visible" r:id="rId33"/>
    <sheet name="EDCG37" sheetId="34" state="visible" r:id="rId34"/>
    <sheet name="EDFF30" sheetId="35" state="visible" r:id="rId35"/>
    <sheet name="EDFF31" sheetId="36" state="visible" r:id="rId36"/>
    <sheet name="EDNP27" sheetId="37" state="visible" r:id="rId37"/>
    <sheet name="EEMAAF" sheetId="38" state="visible" r:id="rId38"/>
    <sheet name="EENN50" sheetId="39" state="visible" r:id="rId39"/>
    <sheet name="EES250" sheetId="40" state="visible" r:id="rId40"/>
    <sheet name="EGOLDE" sheetId="41" state="visible" r:id="rId41"/>
    <sheet name="ELLIQF" sheetId="42" state="visible" r:id="rId42"/>
    <sheet name="EDBE30" sheetId="43" state="visible" r:id="rId43"/>
    <sheet name="EEEQTF" sheetId="44" state="visible" r:id="rId44"/>
    <sheet name="EEPRUA" sheetId="45" state="visible" r:id="rId45"/>
    <sheet name="EES30E" sheetId="46" state="visible" r:id="rId46"/>
    <sheet name="EETECF" sheetId="47" state="visible" r:id="rId47"/>
    <sheet name="EOEDOF" sheetId="48" state="visible" r:id="rId48"/>
    <sheet name="EDBPDF" sheetId="49" state="visible" r:id="rId49"/>
    <sheet name="EDCSDF" sheetId="50" state="visible" r:id="rId50"/>
    <sheet name="EEIAFF" sheetId="51" state="visible" r:id="rId51"/>
    <sheet name="EEIF30" sheetId="52" state="visible" r:id="rId52"/>
    <sheet name="EELMFE" sheetId="53" state="visible" r:id="rId53"/>
    <sheet name="EEMOF1" sheetId="54" state="visible" r:id="rId54"/>
    <sheet name="EOCHIF" sheetId="55" state="visible" r:id="rId55"/>
    <sheet name="EODWHF" sheetId="56" state="visible" r:id="rId56"/>
    <sheet name="AEHYLS" sheetId="57" state="visible" r:id="rId57"/>
    <sheet name="EDFF32" sheetId="58" state="visible" r:id="rId58"/>
    <sheet name="EEALVF" sheetId="59" state="visible" r:id="rId59"/>
    <sheet name="EEARBF" sheetId="60" state="visible" r:id="rId60"/>
    <sheet name="EEARFD" sheetId="61" state="visible" r:id="rId61"/>
    <sheet name="EEBCIE" sheetId="62" state="visible" r:id="rId62"/>
    <sheet name="EEBIEF" sheetId="63" state="visible" r:id="rId63"/>
    <sheet name="EEESSF" sheetId="64" state="visible" r:id="rId64"/>
    <sheet name="EEMCPF" sheetId="65" state="visible" r:id="rId65"/>
    <sheet name="EEN50E" sheetId="66" state="visible" r:id="rId66"/>
    <sheet name="EESMCF" sheetId="67" state="visible" r:id="rId67"/>
    <sheet name="EOASEF" sheetId="68" state="visible" r:id="rId68"/>
    <sheet name="EOUSEF" sheetId="69" state="visible" r:id="rId69"/>
    <sheet name="ESLVRE" sheetId="70" state="visible" r:id="rId70"/>
  </sheets>
  <definedNames>
    <definedName name="Hedging_Positions_through_Futures_AS_ON_MMMM_DD__YYYY___NIL">EDFF33!#REF!</definedName>
    <definedName name="JPM_Footer_disp">EDFF33!#REF!</definedName>
    <definedName name="JPM_Footer_disp12">EDFF33!#REF!</definedName>
    <definedName name="Hedging_Positions_through_Futures_AS_ON_MMMM_DD__YYYY___NIL" localSheetId="2">EDGSEC!#REF!</definedName>
    <definedName name="JPM_Footer_disp" localSheetId="2">EDGSEC!#REF!</definedName>
    <definedName name="JPM_Footer_disp12" localSheetId="2">EDGSEC!#REF!</definedName>
    <definedName name="Hedging_Positions_through_Futures_AS_ON_MMMM_DD__YYYY___NIL" localSheetId="3">EDONTF!#REF!</definedName>
    <definedName name="JPM_Footer_disp" localSheetId="3">EDONTF!#REF!</definedName>
    <definedName name="JPM_Footer_disp12" localSheetId="3">EDONTF!#REF!</definedName>
    <definedName name="Hedging_Positions_through_Futures_AS_ON_MMMM_DD__YYYY___NIL" localSheetId="4">EECONF!#REF!</definedName>
    <definedName name="JPM_Footer_disp" localSheetId="4">EECONF!#REF!</definedName>
    <definedName name="JPM_Footer_disp12" localSheetId="4">EECONF!#REF!</definedName>
    <definedName name="Hedging_Positions_through_Futures_AS_ON_MMMM_DD__YYYY___NIL" localSheetId="5">EEESCF!#REF!</definedName>
    <definedName name="JPM_Footer_disp" localSheetId="5">EEESCF!#REF!</definedName>
    <definedName name="JPM_Footer_disp12" localSheetId="5">EEESCF!#REF!</definedName>
    <definedName name="Hedging_Positions_through_Futures_AS_ON_MMMM_DD__YYYY___NIL" localSheetId="6">EELMIF!#REF!</definedName>
    <definedName name="JPM_Footer_disp" localSheetId="6">EELMIF!#REF!</definedName>
    <definedName name="JPM_Footer_disp12" localSheetId="6">EELMIF!#REF!</definedName>
    <definedName name="Hedging_Positions_through_Futures_AS_ON_MMMM_DD__YYYY___NIL" localSheetId="7">EEMOFF!#REF!</definedName>
    <definedName name="JPM_Footer_disp" localSheetId="7">EEMOFF!#REF!</definedName>
    <definedName name="JPM_Footer_disp12" localSheetId="7">EEMOFF!#REF!</definedName>
    <definedName name="Hedging_Positions_through_Futures_AS_ON_MMMM_DD__YYYY___NIL" localSheetId="8">EGSFOF!#REF!</definedName>
    <definedName name="JPM_Footer_disp" localSheetId="8">EGSFOF!#REF!</definedName>
    <definedName name="JPM_Footer_disp12" localSheetId="8">EGSFOF!#REF!</definedName>
    <definedName name="Hedging_Positions_through_Futures_AS_ON_MMMM_DD__YYYY___NIL" localSheetId="9">ESEFOF!#REF!</definedName>
    <definedName name="JPM_Footer_disp" localSheetId="9">ESEFOF!#REF!</definedName>
    <definedName name="JPM_Footer_disp12" localSheetId="9">ESEFOF!#REF!</definedName>
    <definedName name="Hedging_Positions_through_Futures_AS_ON_MMMM_DD__YYYY___NIL" localSheetId="10">EDCF27!#REF!</definedName>
    <definedName name="JPM_Footer_disp" localSheetId="10">EDCF27!#REF!</definedName>
    <definedName name="JPM_Footer_disp12" localSheetId="10">EDCF27!#REF!</definedName>
    <definedName name="Hedging_Positions_through_Futures_AS_ON_MMMM_DD__YYYY___NIL" localSheetId="11">EDCG28!#REF!</definedName>
    <definedName name="JPM_Footer_disp" localSheetId="11">EDCG28!#REF!</definedName>
    <definedName name="JPM_Footer_disp12" localSheetId="11">EDCG28!#REF!</definedName>
    <definedName name="Hedging_Positions_through_Futures_AS_ON_MMMM_DD__YYYY___NIL" localSheetId="12">EEELSS!#REF!</definedName>
    <definedName name="JPM_Footer_disp" localSheetId="12">EEELSS!#REF!</definedName>
    <definedName name="JPM_Footer_disp12" localSheetId="12">EEELSS!#REF!</definedName>
    <definedName name="Hedging_Positions_through_Futures_AS_ON_MMMM_DD__YYYY___NIL" localSheetId="13">EEFOCF!#REF!</definedName>
    <definedName name="JPM_Footer_disp" localSheetId="13">EEFOCF!#REF!</definedName>
    <definedName name="JPM_Footer_disp12" localSheetId="13">EEFOCF!#REF!</definedName>
    <definedName name="Hedging_Positions_through_Futures_AS_ON_MMMM_DD__YYYY___NIL" localSheetId="14">EEMMQI!#REF!</definedName>
    <definedName name="JPM_Footer_disp" localSheetId="14">EEMMQI!#REF!</definedName>
    <definedName name="JPM_Footer_disp12" localSheetId="14">EEMMQI!#REF!</definedName>
    <definedName name="Hedging_Positions_through_Futures_AS_ON_MMMM_DD__YYYY___NIL" localSheetId="15">EOEMOP!#REF!</definedName>
    <definedName name="JPM_Footer_disp" localSheetId="15">EOEMOP!#REF!</definedName>
    <definedName name="JPM_Footer_disp12" localSheetId="15">EOEMOP!#REF!</definedName>
    <definedName name="Hedging_Positions_through_Futures_AS_ON_MMMM_DD__YYYY___NIL" localSheetId="16">EDBE31!#REF!</definedName>
    <definedName name="JPM_Footer_disp" localSheetId="16">EDBE31!#REF!</definedName>
    <definedName name="JPM_Footer_disp12" localSheetId="16">EDBE31!#REF!</definedName>
    <definedName name="Hedging_Positions_through_Futures_AS_ON_MMMM_DD__YYYY___NIL" localSheetId="17">EDBE32!#REF!</definedName>
    <definedName name="JPM_Footer_disp" localSheetId="17">EDBE32!#REF!</definedName>
    <definedName name="JPM_Footer_disp12" localSheetId="17">EDBE32!#REF!</definedName>
    <definedName name="Hedging_Positions_through_Futures_AS_ON_MMMM_DD__YYYY___NIL" localSheetId="18">EDCF28!#REF!</definedName>
    <definedName name="JPM_Footer_disp" localSheetId="18">EDCF28!#REF!</definedName>
    <definedName name="JPM_Footer_disp12" localSheetId="18">EDCF28!#REF!</definedName>
    <definedName name="Hedging_Positions_through_Futures_AS_ON_MMMM_DD__YYYY___NIL" localSheetId="19">EDLDUF!#REF!</definedName>
    <definedName name="JPM_Footer_disp" localSheetId="19">EDLDUF!#REF!</definedName>
    <definedName name="JPM_Footer_disp12" localSheetId="19">EDLDUF!#REF!</definedName>
    <definedName name="Hedging_Positions_through_Futures_AS_ON_MMMM_DD__YYYY___NIL" localSheetId="20">EEBCYF!#REF!</definedName>
    <definedName name="JPM_Footer_disp" localSheetId="20">EEBCYF!#REF!</definedName>
    <definedName name="JPM_Footer_disp12" localSheetId="20">EEBCYF!#REF!</definedName>
    <definedName name="Hedging_Positions_through_Futures_AS_ON_MMMM_DD__YYYY___NIL" localSheetId="21">EEDGEF!#REF!</definedName>
    <definedName name="JPM_Footer_disp" localSheetId="21">EEDGEF!#REF!</definedName>
    <definedName name="JPM_Footer_disp12" localSheetId="21">EEDGEF!#REF!</definedName>
    <definedName name="Hedging_Positions_through_Futures_AS_ON_MMMM_DD__YYYY___NIL" localSheetId="22">EEMMQE!#REF!</definedName>
    <definedName name="JPM_Footer_disp" localSheetId="22">EEMMQE!#REF!</definedName>
    <definedName name="JPM_Footer_disp12" localSheetId="22">EEMMQE!#REF!</definedName>
    <definedName name="Hedging_Positions_through_Futures_AS_ON_MMMM_DD__YYYY___NIL" localSheetId="23">EOUSTF!#REF!</definedName>
    <definedName name="JPM_Footer_disp" localSheetId="23">EOUSTF!#REF!</definedName>
    <definedName name="JPM_Footer_disp12" localSheetId="23">EOUSTF!#REF!</definedName>
    <definedName name="Hedging_Positions_through_Futures_AS_ON_MMMM_DD__YYYY___NIL" localSheetId="24">EDACBF!#REF!</definedName>
    <definedName name="JPM_Footer_disp" localSheetId="24">EDACBF!#REF!</definedName>
    <definedName name="JPM_Footer_disp12" localSheetId="24">EDACBF!#REF!</definedName>
    <definedName name="Hedging_Positions_through_Futures_AS_ON_MMMM_DD__YYYY___NIL" localSheetId="25">EDBE33!#REF!</definedName>
    <definedName name="JPM_Footer_disp" localSheetId="25">EDBE33!#REF!</definedName>
    <definedName name="JPM_Footer_disp12" localSheetId="25">EDBE33!#REF!</definedName>
    <definedName name="Hedging_Positions_through_Futures_AS_ON_MMMM_DD__YYYY___NIL" localSheetId="26">EDCG27!#REF!</definedName>
    <definedName name="JPM_Footer_disp" localSheetId="26">EDCG27!#REF!</definedName>
    <definedName name="JPM_Footer_disp12" localSheetId="26">EDCG27!#REF!</definedName>
    <definedName name="Hedging_Positions_through_Futures_AS_ON_MMMM_DD__YYYY___NIL" localSheetId="27">EDN1LE!#REF!</definedName>
    <definedName name="JPM_Footer_disp" localSheetId="27">EDN1LE!#REF!</definedName>
    <definedName name="JPM_Footer_disp12" localSheetId="27">EDN1LE!#REF!</definedName>
    <definedName name="Hedging_Positions_through_Futures_AS_ON_MMMM_DD__YYYY___NIL" localSheetId="28">EDNPSF!#REF!</definedName>
    <definedName name="JPM_Footer_disp" localSheetId="28">EDNPSF!#REF!</definedName>
    <definedName name="JPM_Footer_disp12" localSheetId="28">EDNPSF!#REF!</definedName>
    <definedName name="Hedging_Positions_through_Futures_AS_ON_MMMM_DD__YYYY___NIL" localSheetId="29">EEECRF!#REF!</definedName>
    <definedName name="JPM_Footer_disp" localSheetId="29">EEECRF!#REF!</definedName>
    <definedName name="JPM_Footer_disp12" localSheetId="29">EEECRF!#REF!</definedName>
    <definedName name="Hedging_Positions_through_Futures_AS_ON_MMMM_DD__YYYY___NIL" localSheetId="30">EEIF50!#REF!</definedName>
    <definedName name="JPM_Footer_disp" localSheetId="30">EEIF50!#REF!</definedName>
    <definedName name="JPM_Footer_disp12" localSheetId="30">EEIF50!#REF!</definedName>
    <definedName name="Hedging_Positions_through_Futures_AS_ON_MMMM_DD__YYYY___NIL" localSheetId="31">'EEM150'!#REF!</definedName>
    <definedName name="JPM_Footer_disp" localSheetId="31">'EEM150'!#REF!</definedName>
    <definedName name="JPM_Footer_disp12" localSheetId="31">'EEM150'!#REF!</definedName>
    <definedName name="Hedging_Positions_through_Futures_AS_ON_MMMM_DD__YYYY___NIL" localSheetId="32">EENBEF!#REF!</definedName>
    <definedName name="JPM_Footer_disp" localSheetId="32">EENBEF!#REF!</definedName>
    <definedName name="JPM_Footer_disp12" localSheetId="32">EENBEF!#REF!</definedName>
    <definedName name="Hedging_Positions_through_Futures_AS_ON_MMMM_DD__YYYY___NIL" localSheetId="33">EDCG37!#REF!</definedName>
    <definedName name="JPM_Footer_disp" localSheetId="33">EDCG37!#REF!</definedName>
    <definedName name="JPM_Footer_disp12" localSheetId="33">EDCG37!#REF!</definedName>
    <definedName name="Hedging_Positions_through_Futures_AS_ON_MMMM_DD__YYYY___NIL" localSheetId="34">EDFF30!#REF!</definedName>
    <definedName name="JPM_Footer_disp" localSheetId="34">EDFF30!#REF!</definedName>
    <definedName name="JPM_Footer_disp12" localSheetId="34">EDFF30!#REF!</definedName>
    <definedName name="Hedging_Positions_through_Futures_AS_ON_MMMM_DD__YYYY___NIL" localSheetId="35">EDFF31!#REF!</definedName>
    <definedName name="JPM_Footer_disp" localSheetId="35">EDFF31!#REF!</definedName>
    <definedName name="JPM_Footer_disp12" localSheetId="35">EDFF31!#REF!</definedName>
    <definedName name="Hedging_Positions_through_Futures_AS_ON_MMMM_DD__YYYY___NIL" localSheetId="36">EDNP27!#REF!</definedName>
    <definedName name="JPM_Footer_disp" localSheetId="36">EDNP27!#REF!</definedName>
    <definedName name="JPM_Footer_disp12" localSheetId="36">EDNP27!#REF!</definedName>
    <definedName name="Hedging_Positions_through_Futures_AS_ON_MMMM_DD__YYYY___NIL" localSheetId="37">EEMAAF!#REF!</definedName>
    <definedName name="JPM_Footer_disp" localSheetId="37">EEMAAF!#REF!</definedName>
    <definedName name="JPM_Footer_disp12" localSheetId="37">EEMAAF!#REF!</definedName>
    <definedName name="Hedging_Positions_through_Futures_AS_ON_MMMM_DD__YYYY___NIL" localSheetId="38">EENN50!#REF!</definedName>
    <definedName name="JPM_Footer_disp" localSheetId="38">EENN50!#REF!</definedName>
    <definedName name="JPM_Footer_disp12" localSheetId="38">EENN50!#REF!</definedName>
    <definedName name="Hedging_Positions_through_Futures_AS_ON_MMMM_DD__YYYY___NIL" localSheetId="39">'EES250'!#REF!</definedName>
    <definedName name="JPM_Footer_disp" localSheetId="39">'EES250'!#REF!</definedName>
    <definedName name="JPM_Footer_disp12" localSheetId="39">'EES250'!#REF!</definedName>
    <definedName name="Hedging_Positions_through_Futures_AS_ON_MMMM_DD__YYYY___NIL" localSheetId="40">EGOLDE!#REF!</definedName>
    <definedName name="JPM_Footer_disp" localSheetId="40">EGOLDE!#REF!</definedName>
    <definedName name="JPM_Footer_disp12" localSheetId="40">EGOLDE!#REF!</definedName>
    <definedName name="Hedging_Positions_through_Futures_AS_ON_MMMM_DD__YYYY___NIL" localSheetId="41">ELLIQF!#REF!</definedName>
    <definedName name="JPM_Footer_disp" localSheetId="41">ELLIQF!#REF!</definedName>
    <definedName name="JPM_Footer_disp12" localSheetId="41">ELLIQF!#REF!</definedName>
    <definedName name="Hedging_Positions_through_Futures_AS_ON_MMMM_DD__YYYY___NIL" localSheetId="42">EDBE30!#REF!</definedName>
    <definedName name="JPM_Footer_disp" localSheetId="42">EDBE30!#REF!</definedName>
    <definedName name="JPM_Footer_disp12" localSheetId="42">EDBE30!#REF!</definedName>
    <definedName name="Hedging_Positions_through_Futures_AS_ON_MMMM_DD__YYYY___NIL" localSheetId="43">EEEQTF!#REF!</definedName>
    <definedName name="JPM_Footer_disp" localSheetId="43">EEEQTF!#REF!</definedName>
    <definedName name="JPM_Footer_disp12" localSheetId="43">EEEQTF!#REF!</definedName>
    <definedName name="Hedging_Positions_through_Futures_AS_ON_MMMM_DD__YYYY___NIL" localSheetId="44">EEPRUA!#REF!</definedName>
    <definedName name="JPM_Footer_disp" localSheetId="44">EEPRUA!#REF!</definedName>
    <definedName name="JPM_Footer_disp12" localSheetId="44">EEPRUA!#REF!</definedName>
    <definedName name="Hedging_Positions_through_Futures_AS_ON_MMMM_DD__YYYY___NIL" localSheetId="45">EES30E!#REF!</definedName>
    <definedName name="JPM_Footer_disp" localSheetId="45">EES30E!#REF!</definedName>
    <definedName name="JPM_Footer_disp12" localSheetId="45">EES30E!#REF!</definedName>
    <definedName name="Hedging_Positions_through_Futures_AS_ON_MMMM_DD__YYYY___NIL" localSheetId="46">EETECF!#REF!</definedName>
    <definedName name="JPM_Footer_disp" localSheetId="46">EETECF!#REF!</definedName>
    <definedName name="JPM_Footer_disp12" localSheetId="46">EETECF!#REF!</definedName>
    <definedName name="Hedging_Positions_through_Futures_AS_ON_MMMM_DD__YYYY___NIL" localSheetId="47">EOEDOF!#REF!</definedName>
    <definedName name="JPM_Footer_disp" localSheetId="47">EOEDOF!#REF!</definedName>
    <definedName name="JPM_Footer_disp12" localSheetId="47">EOEDOF!#REF!</definedName>
    <definedName name="Hedging_Positions_through_Futures_AS_ON_MMMM_DD__YYYY___NIL" localSheetId="48">EDBPDF!#REF!</definedName>
    <definedName name="JPM_Footer_disp" localSheetId="48">EDBPDF!#REF!</definedName>
    <definedName name="JPM_Footer_disp12" localSheetId="48">EDBPDF!#REF!</definedName>
    <definedName name="Hedging_Positions_through_Futures_AS_ON_MMMM_DD__YYYY___NIL" localSheetId="49">EDCSDF!#REF!</definedName>
    <definedName name="JPM_Footer_disp" localSheetId="49">EDCSDF!#REF!</definedName>
    <definedName name="JPM_Footer_disp12" localSheetId="49">EDCSDF!#REF!</definedName>
    <definedName name="Hedging_Positions_through_Futures_AS_ON_MMMM_DD__YYYY___NIL" localSheetId="50">EEIAFF!#REF!</definedName>
    <definedName name="JPM_Footer_disp" localSheetId="50">EEIAFF!#REF!</definedName>
    <definedName name="JPM_Footer_disp12" localSheetId="50">EEIAFF!#REF!</definedName>
    <definedName name="Hedging_Positions_through_Futures_AS_ON_MMMM_DD__YYYY___NIL" localSheetId="51">EEIF30!#REF!</definedName>
    <definedName name="JPM_Footer_disp" localSheetId="51">EEIF30!#REF!</definedName>
    <definedName name="JPM_Footer_disp12" localSheetId="51">EEIF30!#REF!</definedName>
    <definedName name="Hedging_Positions_through_Futures_AS_ON_MMMM_DD__YYYY___NIL" localSheetId="52">EELMFE!#REF!</definedName>
    <definedName name="JPM_Footer_disp" localSheetId="52">EELMFE!#REF!</definedName>
    <definedName name="JPM_Footer_disp12" localSheetId="52">EELMFE!#REF!</definedName>
    <definedName name="Hedging_Positions_through_Futures_AS_ON_MMMM_DD__YYYY___NIL" localSheetId="53">EEMOF1!#REF!</definedName>
    <definedName name="JPM_Footer_disp" localSheetId="53">EEMOF1!#REF!</definedName>
    <definedName name="JPM_Footer_disp12" localSheetId="53">EEMOF1!#REF!</definedName>
    <definedName name="Hedging_Positions_through_Futures_AS_ON_MMMM_DD__YYYY___NIL" localSheetId="54">EOCHIF!#REF!</definedName>
    <definedName name="JPM_Footer_disp" localSheetId="54">EOCHIF!#REF!</definedName>
    <definedName name="JPM_Footer_disp12" localSheetId="54">EOCHIF!#REF!</definedName>
    <definedName name="Hedging_Positions_through_Futures_AS_ON_MMMM_DD__YYYY___NIL" localSheetId="55">EODWHF!#REF!</definedName>
    <definedName name="JPM_Footer_disp" localSheetId="55">EODWHF!#REF!</definedName>
    <definedName name="JPM_Footer_disp12" localSheetId="55">EODWHF!#REF!</definedName>
    <definedName name="Hedging_Positions_through_Futures_AS_ON_MMMM_DD__YYYY___NIL" localSheetId="56">AEHYLS!#REF!</definedName>
    <definedName name="JPM_Footer_disp" localSheetId="56">AEHYLS!#REF!</definedName>
    <definedName name="JPM_Footer_disp12" localSheetId="56">AEHYLS!#REF!</definedName>
    <definedName name="Hedging_Positions_through_Futures_AS_ON_MMMM_DD__YYYY___NIL" localSheetId="57">EDFF32!#REF!</definedName>
    <definedName name="JPM_Footer_disp" localSheetId="57">EDFF32!#REF!</definedName>
    <definedName name="JPM_Footer_disp12" localSheetId="57">EDFF32!#REF!</definedName>
    <definedName name="Hedging_Positions_through_Futures_AS_ON_MMMM_DD__YYYY___NIL" localSheetId="58">EEALVF!#REF!</definedName>
    <definedName name="JPM_Footer_disp" localSheetId="58">EEALVF!#REF!</definedName>
    <definedName name="JPM_Footer_disp12" localSheetId="58">EEALVF!#REF!</definedName>
    <definedName name="Hedging_Positions_through_Futures_AS_ON_MMMM_DD__YYYY___NIL" localSheetId="59">EEARBF!#REF!</definedName>
    <definedName name="JPM_Footer_disp" localSheetId="59">EEARBF!#REF!</definedName>
    <definedName name="JPM_Footer_disp12" localSheetId="59">EEARBF!#REF!</definedName>
    <definedName name="Hedging_Positions_through_Futures_AS_ON_MMMM_DD__YYYY___NIL" localSheetId="60">EEARFD!#REF!</definedName>
    <definedName name="JPM_Footer_disp" localSheetId="60">EEARFD!#REF!</definedName>
    <definedName name="JPM_Footer_disp12" localSheetId="60">EEARFD!#REF!</definedName>
    <definedName name="Hedging_Positions_through_Futures_AS_ON_MMMM_DD__YYYY___NIL" localSheetId="61">EEBCIE!#REF!</definedName>
    <definedName name="JPM_Footer_disp" localSheetId="61">EEBCIE!#REF!</definedName>
    <definedName name="JPM_Footer_disp12" localSheetId="61">EEBCIE!#REF!</definedName>
    <definedName name="Hedging_Positions_through_Futures_AS_ON_MMMM_DD__YYYY___NIL" localSheetId="62">EEBIEF!#REF!</definedName>
    <definedName name="JPM_Footer_disp" localSheetId="62">EEBIEF!#REF!</definedName>
    <definedName name="JPM_Footer_disp12" localSheetId="62">EEBIEF!#REF!</definedName>
    <definedName name="Hedging_Positions_through_Futures_AS_ON_MMMM_DD__YYYY___NIL" localSheetId="63">EEESSF!#REF!</definedName>
    <definedName name="JPM_Footer_disp" localSheetId="63">EEESSF!#REF!</definedName>
    <definedName name="JPM_Footer_disp12" localSheetId="63">EEESSF!#REF!</definedName>
    <definedName name="Hedging_Positions_through_Futures_AS_ON_MMMM_DD__YYYY___NIL" localSheetId="64">EEMCPF!#REF!</definedName>
    <definedName name="JPM_Footer_disp" localSheetId="64">EEMCPF!#REF!</definedName>
    <definedName name="JPM_Footer_disp12" localSheetId="64">EEMCPF!#REF!</definedName>
    <definedName name="Hedging_Positions_through_Futures_AS_ON_MMMM_DD__YYYY___NIL" localSheetId="65">EEN50E!#REF!</definedName>
    <definedName name="JPM_Footer_disp" localSheetId="65">EEN50E!#REF!</definedName>
    <definedName name="JPM_Footer_disp12" localSheetId="65">EEN50E!#REF!</definedName>
    <definedName name="Hedging_Positions_through_Futures_AS_ON_MMMM_DD__YYYY___NIL" localSheetId="66">EESMCF!#REF!</definedName>
    <definedName name="JPM_Footer_disp" localSheetId="66">EESMCF!#REF!</definedName>
    <definedName name="JPM_Footer_disp12" localSheetId="66">EESMCF!#REF!</definedName>
    <definedName name="Hedging_Positions_through_Futures_AS_ON_MMMM_DD__YYYY___NIL" localSheetId="67">EOASEF!#REF!</definedName>
    <definedName name="JPM_Footer_disp" localSheetId="67">EOASEF!#REF!</definedName>
    <definedName name="JPM_Footer_disp12" localSheetId="67">EOASEF!#REF!</definedName>
    <definedName name="Hedging_Positions_through_Futures_AS_ON_MMMM_DD__YYYY___NIL" localSheetId="68">EOUSEF!#REF!</definedName>
    <definedName name="JPM_Footer_disp" localSheetId="68">EOUSEF!#REF!</definedName>
    <definedName name="JPM_Footer_disp12" localSheetId="68">EOUSEF!#REF!</definedName>
    <definedName name="Hedging_Positions_through_Futures_AS_ON_MMMM_DD__YYYY___NIL" localSheetId="69">ESLVRE!#REF!</definedName>
    <definedName name="JPM_Footer_disp" localSheetId="69">ESLVRE!#REF!</definedName>
    <definedName name="JPM_Footer_disp12" localSheetId="69">ESLVRE!#REF!</definedName>
  </definedNames>
  <calcPr calcId="191029" fullCalcOnLoad="1"/>
</workbook>
</file>

<file path=xl/styles.xml><?xml version="1.0" encoding="utf-8"?>
<styleSheet xmlns="http://schemas.openxmlformats.org/spreadsheetml/2006/main">
  <numFmts count="8">
    <numFmt numFmtId="164" formatCode="##,###,##0"/>
    <numFmt numFmtId="165" formatCode="#,##0.00_);\(##,##0\)"/>
    <numFmt numFmtId="166" formatCode="#,##0.00_);\(##,##0.00\)"/>
    <numFmt numFmtId="167" formatCode="0.00%_);\(0.00%\)"/>
    <numFmt numFmtId="168" formatCode="mmmm\ dd\,\ yyyy"/>
    <numFmt numFmtId="169" formatCode="#,##0.000000"/>
    <numFmt numFmtId="170" formatCode="#,##0.0000"/>
    <numFmt numFmtId="171" formatCode="0.0000%;\-0.0000%"/>
  </numFmts>
  <fonts count="8">
    <font>
      <name val="Calibri"/>
      <family val="2"/>
      <color theme="1"/>
      <sz val="11"/>
      <scheme val="minor"/>
    </font>
    <font>
      <name val="Calibri"/>
      <family val="2"/>
      <b val="1"/>
      <color theme="0"/>
      <sz val="14"/>
      <scheme val="minor"/>
    </font>
    <font>
      <name val="Arial"/>
      <family val="2"/>
      <b val="1"/>
      <color theme="1" tint="0.0499893185216834"/>
      <sz val="9"/>
    </font>
    <font>
      <name val="Calibri"/>
      <family val="2"/>
      <b val="1"/>
      <color theme="1"/>
      <sz val="11"/>
      <scheme val="minor"/>
    </font>
    <font>
      <name val="Calibri"/>
      <family val="2"/>
      <color theme="10"/>
      <sz val="11"/>
      <u val="single"/>
      <scheme val="minor"/>
    </font>
    <font>
      <name val="Calibri"/>
      <family val="2"/>
      <color theme="1"/>
      <sz val="11"/>
      <scheme val="minor"/>
    </font>
    <font>
      <name val="Arial"/>
      <family val="2"/>
      <color theme="1"/>
      <sz val="9"/>
    </font>
    <font>
      <name val="Times New Roman"/>
      <family val="1"/>
      <sz val="8.25"/>
    </font>
  </fonts>
  <fills count="3">
    <fill>
      <patternFill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3">
    <xf numFmtId="0" fontId="5" fillId="0" borderId="0"/>
    <xf numFmtId="0" fontId="4" fillId="0" borderId="0"/>
    <xf numFmtId="9" fontId="5" fillId="0" borderId="0"/>
  </cellStyleXfs>
  <cellXfs count="78">
    <xf numFmtId="0" fontId="0" fillId="0" borderId="0" pivotButton="0" quotePrefix="0" xfId="0"/>
    <xf numFmtId="0" fontId="3" fillId="0" borderId="0" pivotButton="0" quotePrefix="0" xfId="0"/>
    <xf numFmtId="10" fontId="0" fillId="0" borderId="0" pivotButton="0" quotePrefix="0" xfId="0"/>
    <xf numFmtId="0" fontId="2" fillId="0" borderId="2" applyAlignment="1" pivotButton="0" quotePrefix="0" xfId="0">
      <alignment horizontal="center" vertical="center"/>
    </xf>
    <xf numFmtId="164" fontId="2" fillId="0" borderId="2" applyAlignment="1" pivotButton="0" quotePrefix="0" xfId="0">
      <alignment horizontal="center" vertical="center"/>
    </xf>
    <xf numFmtId="0" fontId="2" fillId="0" borderId="2" applyAlignment="1" pivotButton="0" quotePrefix="0" xfId="0">
      <alignment horizontal="center" vertical="center" wrapText="1"/>
    </xf>
    <xf numFmtId="10" fontId="2" fillId="0" borderId="2" applyAlignment="1" pivotButton="0" quotePrefix="0" xfId="0">
      <alignment horizontal="center" vertical="center"/>
    </xf>
    <xf numFmtId="0" fontId="0" fillId="0" borderId="3" pivotButton="0" quotePrefix="0" xfId="0"/>
    <xf numFmtId="165" fontId="0" fillId="0" borderId="3" pivotButton="0" quotePrefix="0" xfId="0"/>
    <xf numFmtId="166" fontId="0" fillId="0" borderId="3" pivotButton="0" quotePrefix="0" xfId="0"/>
    <xf numFmtId="167" fontId="0" fillId="0" borderId="3" pivotButton="0" quotePrefix="0" xfId="0"/>
    <xf numFmtId="10" fontId="0" fillId="0" borderId="3" pivotButton="0" quotePrefix="0" xfId="0"/>
    <xf numFmtId="0" fontId="0" fillId="0" borderId="4" pivotButton="0" quotePrefix="0" xfId="0"/>
    <xf numFmtId="164" fontId="0" fillId="0" borderId="4" pivotButton="0" quotePrefix="0" xfId="0"/>
    <xf numFmtId="4" fontId="0" fillId="0" borderId="4" pivotButton="0" quotePrefix="0" xfId="0"/>
    <xf numFmtId="10" fontId="0" fillId="0" borderId="4" pivotButton="0" quotePrefix="0" xfId="0"/>
    <xf numFmtId="0" fontId="3" fillId="0" borderId="4" pivotButton="0" quotePrefix="0" xfId="0"/>
    <xf numFmtId="164" fontId="3" fillId="0" borderId="4" pivotButton="0" quotePrefix="0" xfId="0"/>
    <xf numFmtId="4" fontId="3" fillId="0" borderId="5" pivotButton="0" quotePrefix="0" xfId="0"/>
    <xf numFmtId="10" fontId="3" fillId="0" borderId="5" pivotButton="0" quotePrefix="0" xfId="0"/>
    <xf numFmtId="10" fontId="3" fillId="0" borderId="4" pivotButton="0" quotePrefix="0" xfId="0"/>
    <xf numFmtId="0" fontId="3" fillId="0" borderId="5" pivotButton="0" quotePrefix="0" xfId="0"/>
    <xf numFmtId="164" fontId="3" fillId="0" borderId="5" pivotButton="0" quotePrefix="0" xfId="0"/>
    <xf numFmtId="166" fontId="0" fillId="0" borderId="4" pivotButton="0" quotePrefix="0" xfId="0"/>
    <xf numFmtId="167" fontId="0" fillId="0" borderId="4" pivotButton="0" quotePrefix="0" xfId="0"/>
    <xf numFmtId="0" fontId="3" fillId="0" borderId="6" pivotButton="0" quotePrefix="0" xfId="0"/>
    <xf numFmtId="164" fontId="3" fillId="0" borderId="6" pivotButton="0" quotePrefix="0" xfId="0"/>
    <xf numFmtId="4" fontId="3" fillId="0" borderId="6" pivotButton="0" quotePrefix="0" xfId="0"/>
    <xf numFmtId="10" fontId="3" fillId="0" borderId="6" pivotButton="0" quotePrefix="0" xfId="0"/>
    <xf numFmtId="0" fontId="0" fillId="0" borderId="3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3" fillId="0" borderId="4" applyAlignment="1" pivotButton="0" quotePrefix="0" xfId="0">
      <alignment horizontal="center"/>
    </xf>
    <xf numFmtId="0" fontId="3" fillId="0" borderId="5" applyAlignment="1" pivotButton="0" quotePrefix="0" xfId="0">
      <alignment horizontal="center"/>
    </xf>
    <xf numFmtId="0" fontId="3" fillId="0" borderId="6" applyAlignment="1" pivotButton="0" quotePrefix="0" xfId="0">
      <alignment horizontal="center"/>
    </xf>
    <xf numFmtId="0" fontId="0" fillId="0" borderId="0" applyAlignment="1" pivotButton="0" quotePrefix="0" xfId="0">
      <alignment horizontal="right"/>
    </xf>
    <xf numFmtId="4" fontId="0" fillId="0" borderId="5" applyAlignment="1" pivotButton="0" quotePrefix="0" xfId="0">
      <alignment horizontal="right"/>
    </xf>
    <xf numFmtId="10" fontId="0" fillId="0" borderId="5" applyAlignment="1" pivotButton="0" quotePrefix="0" xfId="0">
      <alignment horizontal="right"/>
    </xf>
    <xf numFmtId="4" fontId="3" fillId="0" borderId="7" pivotButton="0" quotePrefix="0" xfId="0"/>
    <xf numFmtId="10" fontId="3" fillId="0" borderId="7" pivotButton="0" quotePrefix="0" xfId="0"/>
    <xf numFmtId="4" fontId="0" fillId="0" borderId="7" applyAlignment="1" pivotButton="0" quotePrefix="0" xfId="0">
      <alignment horizontal="right"/>
    </xf>
    <xf numFmtId="10" fontId="0" fillId="0" borderId="7" applyAlignment="1" pivotButton="0" quotePrefix="0" xfId="0">
      <alignment horizontal="right"/>
    </xf>
    <xf numFmtId="4" fontId="3" fillId="0" borderId="4" pivotButton="0" quotePrefix="0" xfId="0"/>
    <xf numFmtId="166" fontId="3" fillId="0" borderId="7" pivotButton="0" quotePrefix="0" xfId="0"/>
    <xf numFmtId="167" fontId="3" fillId="0" borderId="7" pivotButton="0" quotePrefix="0" xfId="0"/>
    <xf numFmtId="165" fontId="0" fillId="0" borderId="4" pivotButton="0" quotePrefix="0" xfId="0"/>
    <xf numFmtId="166" fontId="3" fillId="0" borderId="5" pivotButton="0" quotePrefix="0" xfId="0"/>
    <xf numFmtId="167" fontId="3" fillId="0" borderId="5" pivotButton="0" quotePrefix="0" xfId="0"/>
    <xf numFmtId="0" fontId="4" fillId="0" borderId="0" pivotButton="0" quotePrefix="0" xfId="1"/>
    <xf numFmtId="0" fontId="0" fillId="0" borderId="0" applyAlignment="1" pivotButton="0" quotePrefix="0" xfId="0">
      <alignment wrapText="1"/>
    </xf>
    <xf numFmtId="168" fontId="3" fillId="0" borderId="0" pivotButton="0" quotePrefix="0" xfId="0"/>
    <xf numFmtId="169" fontId="0" fillId="0" borderId="1" pivotButton="0" quotePrefix="0" xfId="0"/>
    <xf numFmtId="4" fontId="0" fillId="0" borderId="0" applyAlignment="1" pivotButton="0" quotePrefix="0" xfId="0">
      <alignment horizontal="right"/>
    </xf>
    <xf numFmtId="0" fontId="0" fillId="0" borderId="7" pivotButton="0" quotePrefix="0" xfId="0"/>
    <xf numFmtId="4" fontId="0" fillId="0" borderId="7" pivotButton="0" quotePrefix="0" xfId="2"/>
    <xf numFmtId="4" fontId="0" fillId="0" borderId="7" pivotButton="0" quotePrefix="0" xfId="0"/>
    <xf numFmtId="15" fontId="0" fillId="0" borderId="7" pivotButton="0" quotePrefix="0" xfId="0"/>
    <xf numFmtId="170" fontId="6" fillId="0" borderId="0" pivotButton="0" quotePrefix="0" xfId="0"/>
    <xf numFmtId="0" fontId="0" fillId="0" borderId="7" applyAlignment="1" pivotButton="0" quotePrefix="0" xfId="0">
      <alignment wrapText="1"/>
    </xf>
    <xf numFmtId="0" fontId="0" fillId="0" borderId="7" applyAlignment="1" pivotButton="0" quotePrefix="0" xfId="0">
      <alignment vertical="center" wrapText="1"/>
    </xf>
    <xf numFmtId="2" fontId="0" fillId="0" borderId="7" applyAlignment="1" pivotButton="0" quotePrefix="0" xfId="0">
      <alignment vertical="center" wrapText="1"/>
    </xf>
    <xf numFmtId="0" fontId="3" fillId="0" borderId="4" applyAlignment="1" pivotButton="0" quotePrefix="0" xfId="0">
      <alignment vertical="top"/>
    </xf>
    <xf numFmtId="15" fontId="3" fillId="0" borderId="0" pivotButton="0" quotePrefix="0" xfId="0"/>
    <xf numFmtId="4" fontId="0" fillId="0" borderId="4" applyAlignment="1" pivotButton="0" quotePrefix="0" xfId="0">
      <alignment horizontal="right"/>
    </xf>
    <xf numFmtId="10" fontId="0" fillId="0" borderId="4" applyAlignment="1" pivotButton="0" quotePrefix="0" xfId="0">
      <alignment horizontal="right"/>
    </xf>
    <xf numFmtId="0" fontId="0" fillId="0" borderId="0" applyAlignment="1" pivotButton="0" quotePrefix="0" xfId="0">
      <alignment vertical="top"/>
    </xf>
    <xf numFmtId="4" fontId="0" fillId="0" borderId="0" pivotButton="0" quotePrefix="0" xfId="0"/>
    <xf numFmtId="0" fontId="3" fillId="0" borderId="7" pivotButton="0" quotePrefix="0" xfId="0"/>
    <xf numFmtId="0" fontId="3" fillId="0" borderId="7" applyAlignment="1" pivotButton="0" quotePrefix="0" xfId="0">
      <alignment horizontal="center"/>
    </xf>
    <xf numFmtId="164" fontId="3" fillId="0" borderId="7" pivotButton="0" quotePrefix="0" xfId="0"/>
    <xf numFmtId="0" fontId="0" fillId="0" borderId="6" applyAlignment="1" pivotButton="0" quotePrefix="0" xfId="0">
      <alignment horizontal="center" vertical="center"/>
    </xf>
    <xf numFmtId="4" fontId="0" fillId="0" borderId="0" applyAlignment="1" pivotButton="0" quotePrefix="0" xfId="0">
      <alignment vertical="top"/>
    </xf>
    <xf numFmtId="4" fontId="0" fillId="0" borderId="6" applyAlignment="1" pivotButton="0" quotePrefix="0" xfId="0">
      <alignment horizontal="right"/>
    </xf>
    <xf numFmtId="10" fontId="0" fillId="0" borderId="6" applyAlignment="1" pivotButton="0" quotePrefix="0" xfId="0">
      <alignment horizontal="right"/>
    </xf>
    <xf numFmtId="171" fontId="7" fillId="0" borderId="8" applyAlignment="1" applyProtection="1" pivotButton="0" quotePrefix="0" xfId="0">
      <alignment vertical="top"/>
      <protection locked="0" hidden="0"/>
    </xf>
    <xf numFmtId="0" fontId="3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0" borderId="9" pivotButton="0" quotePrefix="0" xfId="0"/>
    <xf numFmtId="0" fontId="0" fillId="0" borderId="9" applyAlignment="1" pivotButton="0" quotePrefix="0" xfId="0">
      <alignment horizontal="center" vertical="center"/>
    </xf>
  </cellXfs>
  <cellStyles count="3">
    <cellStyle name="Normal" xfId="0" builtinId="0"/>
    <cellStyle name="Hyperlink" xfId="1" builtinId="8"/>
    <cellStyle name="Percent" xfId="2" builtinId="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worksheet" Target="/xl/worksheets/sheet29.xml" Id="rId29" /><Relationship Type="http://schemas.openxmlformats.org/officeDocument/2006/relationships/worksheet" Target="/xl/worksheets/sheet30.xml" Id="rId30" /><Relationship Type="http://schemas.openxmlformats.org/officeDocument/2006/relationships/worksheet" Target="/xl/worksheets/sheet31.xml" Id="rId31" /><Relationship Type="http://schemas.openxmlformats.org/officeDocument/2006/relationships/worksheet" Target="/xl/worksheets/sheet32.xml" Id="rId32" /><Relationship Type="http://schemas.openxmlformats.org/officeDocument/2006/relationships/worksheet" Target="/xl/worksheets/sheet33.xml" Id="rId33" /><Relationship Type="http://schemas.openxmlformats.org/officeDocument/2006/relationships/worksheet" Target="/xl/worksheets/sheet34.xml" Id="rId34" /><Relationship Type="http://schemas.openxmlformats.org/officeDocument/2006/relationships/worksheet" Target="/xl/worksheets/sheet35.xml" Id="rId35" /><Relationship Type="http://schemas.openxmlformats.org/officeDocument/2006/relationships/worksheet" Target="/xl/worksheets/sheet36.xml" Id="rId36" /><Relationship Type="http://schemas.openxmlformats.org/officeDocument/2006/relationships/worksheet" Target="/xl/worksheets/sheet37.xml" Id="rId37" /><Relationship Type="http://schemas.openxmlformats.org/officeDocument/2006/relationships/worksheet" Target="/xl/worksheets/sheet38.xml" Id="rId38" /><Relationship Type="http://schemas.openxmlformats.org/officeDocument/2006/relationships/worksheet" Target="/xl/worksheets/sheet39.xml" Id="rId39" /><Relationship Type="http://schemas.openxmlformats.org/officeDocument/2006/relationships/worksheet" Target="/xl/worksheets/sheet40.xml" Id="rId40" /><Relationship Type="http://schemas.openxmlformats.org/officeDocument/2006/relationships/worksheet" Target="/xl/worksheets/sheet41.xml" Id="rId41" /><Relationship Type="http://schemas.openxmlformats.org/officeDocument/2006/relationships/worksheet" Target="/xl/worksheets/sheet42.xml" Id="rId42" /><Relationship Type="http://schemas.openxmlformats.org/officeDocument/2006/relationships/worksheet" Target="/xl/worksheets/sheet43.xml" Id="rId43" /><Relationship Type="http://schemas.openxmlformats.org/officeDocument/2006/relationships/worksheet" Target="/xl/worksheets/sheet44.xml" Id="rId44" /><Relationship Type="http://schemas.openxmlformats.org/officeDocument/2006/relationships/worksheet" Target="/xl/worksheets/sheet45.xml" Id="rId45" /><Relationship Type="http://schemas.openxmlformats.org/officeDocument/2006/relationships/worksheet" Target="/xl/worksheets/sheet46.xml" Id="rId46" /><Relationship Type="http://schemas.openxmlformats.org/officeDocument/2006/relationships/worksheet" Target="/xl/worksheets/sheet47.xml" Id="rId47" /><Relationship Type="http://schemas.openxmlformats.org/officeDocument/2006/relationships/worksheet" Target="/xl/worksheets/sheet48.xml" Id="rId48" /><Relationship Type="http://schemas.openxmlformats.org/officeDocument/2006/relationships/worksheet" Target="/xl/worksheets/sheet49.xml" Id="rId49" /><Relationship Type="http://schemas.openxmlformats.org/officeDocument/2006/relationships/worksheet" Target="/xl/worksheets/sheet50.xml" Id="rId50" /><Relationship Type="http://schemas.openxmlformats.org/officeDocument/2006/relationships/worksheet" Target="/xl/worksheets/sheet51.xml" Id="rId51" /><Relationship Type="http://schemas.openxmlformats.org/officeDocument/2006/relationships/worksheet" Target="/xl/worksheets/sheet52.xml" Id="rId52" /><Relationship Type="http://schemas.openxmlformats.org/officeDocument/2006/relationships/worksheet" Target="/xl/worksheets/sheet53.xml" Id="rId53" /><Relationship Type="http://schemas.openxmlformats.org/officeDocument/2006/relationships/worksheet" Target="/xl/worksheets/sheet54.xml" Id="rId54" /><Relationship Type="http://schemas.openxmlformats.org/officeDocument/2006/relationships/worksheet" Target="/xl/worksheets/sheet55.xml" Id="rId55" /><Relationship Type="http://schemas.openxmlformats.org/officeDocument/2006/relationships/worksheet" Target="/xl/worksheets/sheet56.xml" Id="rId56" /><Relationship Type="http://schemas.openxmlformats.org/officeDocument/2006/relationships/worksheet" Target="/xl/worksheets/sheet57.xml" Id="rId57" /><Relationship Type="http://schemas.openxmlformats.org/officeDocument/2006/relationships/worksheet" Target="/xl/worksheets/sheet58.xml" Id="rId58" /><Relationship Type="http://schemas.openxmlformats.org/officeDocument/2006/relationships/worksheet" Target="/xl/worksheets/sheet59.xml" Id="rId59" /><Relationship Type="http://schemas.openxmlformats.org/officeDocument/2006/relationships/worksheet" Target="/xl/worksheets/sheet60.xml" Id="rId60" /><Relationship Type="http://schemas.openxmlformats.org/officeDocument/2006/relationships/worksheet" Target="/xl/worksheets/sheet61.xml" Id="rId61" /><Relationship Type="http://schemas.openxmlformats.org/officeDocument/2006/relationships/worksheet" Target="/xl/worksheets/sheet62.xml" Id="rId62" /><Relationship Type="http://schemas.openxmlformats.org/officeDocument/2006/relationships/worksheet" Target="/xl/worksheets/sheet63.xml" Id="rId63" /><Relationship Type="http://schemas.openxmlformats.org/officeDocument/2006/relationships/worksheet" Target="/xl/worksheets/sheet64.xml" Id="rId64" /><Relationship Type="http://schemas.openxmlformats.org/officeDocument/2006/relationships/worksheet" Target="/xl/worksheets/sheet65.xml" Id="rId65" /><Relationship Type="http://schemas.openxmlformats.org/officeDocument/2006/relationships/worksheet" Target="/xl/worksheets/sheet66.xml" Id="rId66" /><Relationship Type="http://schemas.openxmlformats.org/officeDocument/2006/relationships/worksheet" Target="/xl/worksheets/sheet67.xml" Id="rId67" /><Relationship Type="http://schemas.openxmlformats.org/officeDocument/2006/relationships/worksheet" Target="/xl/worksheets/sheet68.xml" Id="rId68" /><Relationship Type="http://schemas.openxmlformats.org/officeDocument/2006/relationships/worksheet" Target="/xl/worksheets/sheet69.xml" Id="rId69" /><Relationship Type="http://schemas.openxmlformats.org/officeDocument/2006/relationships/worksheet" Target="/xl/worksheets/sheet70.xml" Id="rId70" /><Relationship Type="http://schemas.openxmlformats.org/officeDocument/2006/relationships/styles" Target="styles.xml" Id="rId71" /><Relationship Type="http://schemas.openxmlformats.org/officeDocument/2006/relationships/theme" Target="theme/theme1.xml" Id="rId72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 /><Relationship Type="http://schemas.openxmlformats.org/officeDocument/2006/relationships/image" Target="/xl/media/image2.jpeg" Id="rId2" /><Relationship Type="http://schemas.openxmlformats.org/officeDocument/2006/relationships/image" Target="/xl/media/image3.jpeg" Id="rId3" /><Relationship Type="http://schemas.openxmlformats.org/officeDocument/2006/relationships/image" Target="/xl/media/image4.jpeg" Id="rId4" /><Relationship Type="http://schemas.openxmlformats.org/officeDocument/2006/relationships/image" Target="/xl/media/image5.jpeg" Id="rId5" /><Relationship Type="http://schemas.openxmlformats.org/officeDocument/2006/relationships/image" Target="/xl/media/image6.jpeg" Id="rId6" /><Relationship Type="http://schemas.openxmlformats.org/officeDocument/2006/relationships/image" Target="/xl/media/image7.jpeg" Id="rId7" /><Relationship Type="http://schemas.openxmlformats.org/officeDocument/2006/relationships/image" Target="/xl/media/image8.jpeg" Id="rId8" /><Relationship Type="http://schemas.openxmlformats.org/officeDocument/2006/relationships/image" Target="/xl/media/image9.jpeg" Id="rId9" /><Relationship Type="http://schemas.openxmlformats.org/officeDocument/2006/relationships/image" Target="/xl/media/image10.jpeg" Id="rId10" /><Relationship Type="http://schemas.openxmlformats.org/officeDocument/2006/relationships/image" Target="/xl/media/image11.jpeg" Id="rId11" /><Relationship Type="http://schemas.openxmlformats.org/officeDocument/2006/relationships/image" Target="/xl/media/image12.jpeg" Id="rId12" /><Relationship Type="http://schemas.openxmlformats.org/officeDocument/2006/relationships/image" Target="/xl/media/image13.jpeg" Id="rId13" /><Relationship Type="http://schemas.openxmlformats.org/officeDocument/2006/relationships/image" Target="/xl/media/image14.jpeg" Id="rId14" /><Relationship Type="http://schemas.openxmlformats.org/officeDocument/2006/relationships/image" Target="/xl/media/image15.jpeg" Id="rId15" /><Relationship Type="http://schemas.openxmlformats.org/officeDocument/2006/relationships/image" Target="/xl/media/image16.jpeg" Id="rId16" /><Relationship Type="http://schemas.openxmlformats.org/officeDocument/2006/relationships/image" Target="/xl/media/image17.jpeg" Id="rId17" /><Relationship Type="http://schemas.openxmlformats.org/officeDocument/2006/relationships/image" Target="/xl/media/image18.jpeg" Id="rId18" /><Relationship Type="http://schemas.openxmlformats.org/officeDocument/2006/relationships/image" Target="/xl/media/image19.jpeg" Id="rId19" /><Relationship Type="http://schemas.openxmlformats.org/officeDocument/2006/relationships/image" Target="/xl/media/image20.jpeg" Id="rId20" /><Relationship Type="http://schemas.openxmlformats.org/officeDocument/2006/relationships/image" Target="/xl/media/image21.jpeg" Id="rId21" /><Relationship Type="http://schemas.openxmlformats.org/officeDocument/2006/relationships/image" Target="/xl/media/image22.jpeg" Id="rId22" /><Relationship Type="http://schemas.openxmlformats.org/officeDocument/2006/relationships/image" Target="/xl/media/image23.jpeg" Id="rId23" /><Relationship Type="http://schemas.openxmlformats.org/officeDocument/2006/relationships/image" Target="/xl/media/image24.jpeg" Id="rId24" /><Relationship Type="http://schemas.openxmlformats.org/officeDocument/2006/relationships/image" Target="/xl/media/image25.jpeg" Id="rId25" /><Relationship Type="http://schemas.openxmlformats.org/officeDocument/2006/relationships/image" Target="/xl/media/image26.jpeg" Id="rId26" /><Relationship Type="http://schemas.openxmlformats.org/officeDocument/2006/relationships/image" Target="/xl/media/image27.jpeg" Id="rId27" /><Relationship Type="http://schemas.openxmlformats.org/officeDocument/2006/relationships/image" Target="/xl/media/image28.jpeg" Id="rId28" /><Relationship Type="http://schemas.openxmlformats.org/officeDocument/2006/relationships/image" Target="/xl/media/image29.jpeg" Id="rId29" /><Relationship Type="http://schemas.openxmlformats.org/officeDocument/2006/relationships/image" Target="/xl/media/image30.jpeg" Id="rId30" /><Relationship Type="http://schemas.openxmlformats.org/officeDocument/2006/relationships/image" Target="/xl/media/image31.jpeg" Id="rId31" /><Relationship Type="http://schemas.openxmlformats.org/officeDocument/2006/relationships/image" Target="/xl/media/image32.jpeg" Id="rId32" /><Relationship Type="http://schemas.openxmlformats.org/officeDocument/2006/relationships/image" Target="/xl/media/image33.jpeg" Id="rId33" /><Relationship Type="http://schemas.openxmlformats.org/officeDocument/2006/relationships/image" Target="/xl/media/image34.jpeg" Id="rId34" /><Relationship Type="http://schemas.openxmlformats.org/officeDocument/2006/relationships/image" Target="/xl/media/image35.jpeg" Id="rId35" /><Relationship Type="http://schemas.openxmlformats.org/officeDocument/2006/relationships/image" Target="/xl/media/image36.jpeg" Id="rId36" /><Relationship Type="http://schemas.openxmlformats.org/officeDocument/2006/relationships/image" Target="/xl/media/image37.jpeg" Id="rId37" /><Relationship Type="http://schemas.openxmlformats.org/officeDocument/2006/relationships/image" Target="/xl/media/image38.jpeg" Id="rId38" /><Relationship Type="http://schemas.openxmlformats.org/officeDocument/2006/relationships/image" Target="/xl/media/image39.jpeg" Id="rId39" /><Relationship Type="http://schemas.openxmlformats.org/officeDocument/2006/relationships/image" Target="/xl/media/image40.jpeg" Id="rId40" /><Relationship Type="http://schemas.openxmlformats.org/officeDocument/2006/relationships/image" Target="/xl/media/image41.jpeg" Id="rId41" /><Relationship Type="http://schemas.openxmlformats.org/officeDocument/2006/relationships/image" Target="/xl/media/image42.jpeg" Id="rId42" /><Relationship Type="http://schemas.openxmlformats.org/officeDocument/2006/relationships/image" Target="/xl/media/image43.jpeg" Id="rId43" /><Relationship Type="http://schemas.openxmlformats.org/officeDocument/2006/relationships/image" Target="/xl/media/image44.jpeg" Id="rId44" /><Relationship Type="http://schemas.openxmlformats.org/officeDocument/2006/relationships/image" Target="/xl/media/image45.jpeg" Id="rId45" /><Relationship Type="http://schemas.openxmlformats.org/officeDocument/2006/relationships/image" Target="/xl/media/image46.jpeg" Id="rId46" /><Relationship Type="http://schemas.openxmlformats.org/officeDocument/2006/relationships/image" Target="/xl/media/image47.jpeg" Id="rId47" /><Relationship Type="http://schemas.openxmlformats.org/officeDocument/2006/relationships/image" Target="/xl/media/image48.jpeg" Id="rId48" /><Relationship Type="http://schemas.openxmlformats.org/officeDocument/2006/relationships/image" Target="/xl/media/image49.jpeg" Id="rId49" /><Relationship Type="http://schemas.openxmlformats.org/officeDocument/2006/relationships/image" Target="/xl/media/image50.jpeg" Id="rId50" /><Relationship Type="http://schemas.openxmlformats.org/officeDocument/2006/relationships/image" Target="/xl/media/image51.jpeg" Id="rId51" /><Relationship Type="http://schemas.openxmlformats.org/officeDocument/2006/relationships/image" Target="/xl/media/image52.jpeg" Id="rId52" /><Relationship Type="http://schemas.openxmlformats.org/officeDocument/2006/relationships/image" Target="/xl/media/image53.jpeg" Id="rId53" /><Relationship Type="http://schemas.openxmlformats.org/officeDocument/2006/relationships/image" Target="/xl/media/image54.jpeg" Id="rId54" /><Relationship Type="http://schemas.openxmlformats.org/officeDocument/2006/relationships/image" Target="/xl/media/image55.jpeg" Id="rId55" /><Relationship Type="http://schemas.openxmlformats.org/officeDocument/2006/relationships/image" Target="/xl/media/image56.jpeg" Id="rId56" /><Relationship Type="http://schemas.openxmlformats.org/officeDocument/2006/relationships/image" Target="/xl/media/image57.jpeg" Id="rId57" /><Relationship Type="http://schemas.openxmlformats.org/officeDocument/2006/relationships/image" Target="/xl/media/image58.jpeg" Id="rId58" /><Relationship Type="http://schemas.openxmlformats.org/officeDocument/2006/relationships/image" Target="/xl/media/image59.jpeg" Id="rId59" /><Relationship Type="http://schemas.openxmlformats.org/officeDocument/2006/relationships/image" Target="/xl/media/image60.jpeg" Id="rId60" /><Relationship Type="http://schemas.openxmlformats.org/officeDocument/2006/relationships/image" Target="/xl/media/image61.jpeg" Id="rId61" /><Relationship Type="http://schemas.openxmlformats.org/officeDocument/2006/relationships/image" Target="/xl/media/image62.jpeg" Id="rId62" /><Relationship Type="http://schemas.openxmlformats.org/officeDocument/2006/relationships/image" Target="/xl/media/image63.jpeg" Id="rId63" /><Relationship Type="http://schemas.openxmlformats.org/officeDocument/2006/relationships/image" Target="/xl/media/image64.jpeg" Id="rId64" /><Relationship Type="http://schemas.openxmlformats.org/officeDocument/2006/relationships/image" Target="/xl/media/image65.jpeg" Id="rId65" /><Relationship Type="http://schemas.openxmlformats.org/officeDocument/2006/relationships/image" Target="/xl/media/image66.jpeg" Id="rId66" /><Relationship Type="http://schemas.openxmlformats.org/officeDocument/2006/relationships/image" Target="/xl/media/image67.jpeg" Id="rId67" /><Relationship Type="http://schemas.openxmlformats.org/officeDocument/2006/relationships/image" Target="/xl/media/image68.jpeg" Id="rId68" /><Relationship Type="http://schemas.openxmlformats.org/officeDocument/2006/relationships/image" Target="/xl/media/image69.jpeg" Id="rId69" /><Relationship Type="http://schemas.openxmlformats.org/officeDocument/2006/relationships/image" Target="/xl/media/image70.jpeg" Id="rId70" /><Relationship Type="http://schemas.openxmlformats.org/officeDocument/2006/relationships/image" Target="/xl/media/image71.jpeg" Id="rId71" /><Relationship Type="http://schemas.openxmlformats.org/officeDocument/2006/relationships/image" Target="/xl/media/image72.jpeg" Id="rId72" /><Relationship Type="http://schemas.openxmlformats.org/officeDocument/2006/relationships/image" Target="/xl/media/image73.jpeg" Id="rId73" /><Relationship Type="http://schemas.openxmlformats.org/officeDocument/2006/relationships/image" Target="/xl/media/image74.jpeg" Id="rId74" /><Relationship Type="http://schemas.openxmlformats.org/officeDocument/2006/relationships/image" Target="/xl/media/image75.jpeg" Id="rId75" /><Relationship Type="http://schemas.openxmlformats.org/officeDocument/2006/relationships/image" Target="/xl/media/image76.jpeg" Id="rId76" /><Relationship Type="http://schemas.openxmlformats.org/officeDocument/2006/relationships/image" Target="/xl/media/image77.jpeg" Id="rId77" /><Relationship Type="http://schemas.openxmlformats.org/officeDocument/2006/relationships/image" Target="/xl/media/image78.jpeg" Id="rId78" /><Relationship Type="http://schemas.openxmlformats.org/officeDocument/2006/relationships/image" Target="/xl/media/image79.jpeg" Id="rId79" /><Relationship Type="http://schemas.openxmlformats.org/officeDocument/2006/relationships/image" Target="/xl/media/image80.jpeg" Id="rId80" /><Relationship Type="http://schemas.openxmlformats.org/officeDocument/2006/relationships/image" Target="/xl/media/image81.jpeg" Id="rId81" /><Relationship Type="http://schemas.openxmlformats.org/officeDocument/2006/relationships/image" Target="/xl/media/image82.jpeg" Id="rId82" /><Relationship Type="http://schemas.openxmlformats.org/officeDocument/2006/relationships/image" Target="/xl/media/image83.jpeg" Id="rId83" /><Relationship Type="http://schemas.openxmlformats.org/officeDocument/2006/relationships/image" Target="/xl/media/image84.jpeg" Id="rId84" /><Relationship Type="http://schemas.openxmlformats.org/officeDocument/2006/relationships/image" Target="/xl/media/image85.jpeg" Id="rId85" /><Relationship Type="http://schemas.openxmlformats.org/officeDocument/2006/relationships/image" Target="/xl/media/image86.jpeg" Id="rId86" /><Relationship Type="http://schemas.openxmlformats.org/officeDocument/2006/relationships/image" Target="/xl/media/image87.jpeg" Id="rId87" /><Relationship Type="http://schemas.openxmlformats.org/officeDocument/2006/relationships/image" Target="/xl/media/image88.jpeg" Id="rId88" /><Relationship Type="http://schemas.openxmlformats.org/officeDocument/2006/relationships/image" Target="/xl/media/image89.jpeg" Id="rId89" /><Relationship Type="http://schemas.openxmlformats.org/officeDocument/2006/relationships/image" Target="/xl/media/image90.jpeg" Id="rId90" /><Relationship Type="http://schemas.openxmlformats.org/officeDocument/2006/relationships/image" Target="/xl/media/image91.jpeg" Id="rId91" /><Relationship Type="http://schemas.openxmlformats.org/officeDocument/2006/relationships/image" Target="/xl/media/image92.jpeg" Id="rId92" /><Relationship Type="http://schemas.openxmlformats.org/officeDocument/2006/relationships/image" Target="/xl/media/image93.jpeg" Id="rId93" /><Relationship Type="http://schemas.openxmlformats.org/officeDocument/2006/relationships/image" Target="/xl/media/image94.jpeg" Id="rId94" /><Relationship Type="http://schemas.openxmlformats.org/officeDocument/2006/relationships/image" Target="/xl/media/image95.jpeg" Id="rId95" /><Relationship Type="http://schemas.openxmlformats.org/officeDocument/2006/relationships/image" Target="/xl/media/image96.jpeg" Id="rId96" /><Relationship Type="http://schemas.openxmlformats.org/officeDocument/2006/relationships/image" Target="/xl/media/image97.jpeg" Id="rId97" /><Relationship Type="http://schemas.openxmlformats.org/officeDocument/2006/relationships/image" Target="/xl/media/image98.jpeg" Id="rId98" /><Relationship Type="http://schemas.openxmlformats.org/officeDocument/2006/relationships/image" Target="/xl/media/image99.jpeg" Id="rId99" /><Relationship Type="http://schemas.openxmlformats.org/officeDocument/2006/relationships/image" Target="/xl/media/image100.jpeg" Id="rId100" /><Relationship Type="http://schemas.openxmlformats.org/officeDocument/2006/relationships/image" Target="/xl/media/image101.jpeg" Id="rId101" /><Relationship Type="http://schemas.openxmlformats.org/officeDocument/2006/relationships/image" Target="/xl/media/image102.jpeg" Id="rId102" /><Relationship Type="http://schemas.openxmlformats.org/officeDocument/2006/relationships/image" Target="/xl/media/image103.jpeg" Id="rId103" /><Relationship Type="http://schemas.openxmlformats.org/officeDocument/2006/relationships/image" Target="/xl/media/image104.jpeg" Id="rId104" /><Relationship Type="http://schemas.openxmlformats.org/officeDocument/2006/relationships/image" Target="/xl/media/image105.jpeg" Id="rId105" /><Relationship Type="http://schemas.openxmlformats.org/officeDocument/2006/relationships/image" Target="/xl/media/image106.jpeg" Id="rId106" /><Relationship Type="http://schemas.openxmlformats.org/officeDocument/2006/relationships/image" Target="/xl/media/image107.jpeg" Id="rId107" /><Relationship Type="http://schemas.openxmlformats.org/officeDocument/2006/relationships/image" Target="/xl/media/image108.jpeg" Id="rId108" /><Relationship Type="http://schemas.openxmlformats.org/officeDocument/2006/relationships/image" Target="/xl/media/image109.jpeg" Id="rId109" /><Relationship Type="http://schemas.openxmlformats.org/officeDocument/2006/relationships/image" Target="/xl/media/image110.jpeg" Id="rId110" /><Relationship Type="http://schemas.openxmlformats.org/officeDocument/2006/relationships/image" Target="/xl/media/image111.jpeg" Id="rId111" /><Relationship Type="http://schemas.openxmlformats.org/officeDocument/2006/relationships/image" Target="/xl/media/image112.jpeg" Id="rId112" /><Relationship Type="http://schemas.openxmlformats.org/officeDocument/2006/relationships/image" Target="/xl/media/image113.jpeg" Id="rId113" /><Relationship Type="http://schemas.openxmlformats.org/officeDocument/2006/relationships/image" Target="/xl/media/image114.jpeg" Id="rId114" /><Relationship Type="http://schemas.openxmlformats.org/officeDocument/2006/relationships/image" Target="/xl/media/image115.jpeg" Id="rId115" /><Relationship Type="http://schemas.openxmlformats.org/officeDocument/2006/relationships/image" Target="/xl/media/image116.jpeg" Id="rId116" /><Relationship Type="http://schemas.openxmlformats.org/officeDocument/2006/relationships/image" Target="/xl/media/image117.jpeg" Id="rId117" /><Relationship Type="http://schemas.openxmlformats.org/officeDocument/2006/relationships/image" Target="/xl/media/image118.jpeg" Id="rId118" /><Relationship Type="http://schemas.openxmlformats.org/officeDocument/2006/relationships/image" Target="/xl/media/image119.jpeg" Id="rId119" /><Relationship Type="http://schemas.openxmlformats.org/officeDocument/2006/relationships/image" Target="/xl/media/image120.jpeg" Id="rId120" /><Relationship Type="http://schemas.openxmlformats.org/officeDocument/2006/relationships/image" Target="/xl/media/image121.jpeg" Id="rId121" /><Relationship Type="http://schemas.openxmlformats.org/officeDocument/2006/relationships/image" Target="/xl/media/image122.jpeg" Id="rId122" /><Relationship Type="http://schemas.openxmlformats.org/officeDocument/2006/relationships/image" Target="/xl/media/image123.jpeg" Id="rId123" /><Relationship Type="http://schemas.openxmlformats.org/officeDocument/2006/relationships/image" Target="/xl/media/image124.jpeg" Id="rId124" /><Relationship Type="http://schemas.openxmlformats.org/officeDocument/2006/relationships/image" Target="/xl/media/image125.jpeg" Id="rId125" /><Relationship Type="http://schemas.openxmlformats.org/officeDocument/2006/relationships/image" Target="/xl/media/image126.jpeg" Id="rId126" /><Relationship Type="http://schemas.openxmlformats.org/officeDocument/2006/relationships/image" Target="/xl/media/image127.jpeg" Id="rId127" /><Relationship Type="http://schemas.openxmlformats.org/officeDocument/2006/relationships/image" Target="/xl/media/image128.jpeg" Id="rId128" /><Relationship Type="http://schemas.openxmlformats.org/officeDocument/2006/relationships/image" Target="/xl/media/image129.jpeg" Id="rId129" /><Relationship Type="http://schemas.openxmlformats.org/officeDocument/2006/relationships/image" Target="/xl/media/image130.jpeg" Id="rId130" /><Relationship Type="http://schemas.openxmlformats.org/officeDocument/2006/relationships/image" Target="/xl/media/image131.jpeg" Id="rId131" /><Relationship Type="http://schemas.openxmlformats.org/officeDocument/2006/relationships/image" Target="/xl/media/image132.jpeg" Id="rId132" /><Relationship Type="http://schemas.openxmlformats.org/officeDocument/2006/relationships/image" Target="/xl/media/image133.jpeg" Id="rId133" /><Relationship Type="http://schemas.openxmlformats.org/officeDocument/2006/relationships/image" Target="/xl/media/image134.jpeg" Id="rId134" /><Relationship Type="http://schemas.openxmlformats.org/officeDocument/2006/relationships/image" Target="/xl/media/image135.jpeg" Id="rId135" /><Relationship Type="http://schemas.openxmlformats.org/officeDocument/2006/relationships/image" Target="/xl/media/image136.jpeg" Id="rId136" /><Relationship Type="http://schemas.openxmlformats.org/officeDocument/2006/relationships/image" Target="/xl/media/image137.jpeg" Id="rId137" /><Relationship Type="http://schemas.openxmlformats.org/officeDocument/2006/relationships/image" Target="/xl/media/image138.jpeg" Id="rId138" /><Relationship Type="http://schemas.openxmlformats.org/officeDocument/2006/relationships/image" Target="/xl/media/image139.jpeg" Id="rId139" /><Relationship Type="http://schemas.openxmlformats.org/officeDocument/2006/relationships/image" Target="/xl/media/image140.jpeg" Id="rId140" /></Relationships>
</file>

<file path=xl/drawings/_rels/drawing10.xml.rels><Relationships xmlns="http://schemas.openxmlformats.org/package/2006/relationships"><Relationship Type="http://schemas.openxmlformats.org/officeDocument/2006/relationships/image" Target="/xl/media/image158.jpeg" Id="rId1" /><Relationship Type="http://schemas.openxmlformats.org/officeDocument/2006/relationships/image" Target="/xl/media/image159.jpeg" Id="rId2" /></Relationships>
</file>

<file path=xl/drawings/_rels/drawing11.xml.rels><Relationships xmlns="http://schemas.openxmlformats.org/package/2006/relationships"><Relationship Type="http://schemas.openxmlformats.org/officeDocument/2006/relationships/image" Target="/xl/media/image160.jpeg" Id="rId1" /><Relationship Type="http://schemas.openxmlformats.org/officeDocument/2006/relationships/image" Target="/xl/media/image161.jpeg" Id="rId2" /></Relationships>
</file>

<file path=xl/drawings/_rels/drawing12.xml.rels><Relationships xmlns="http://schemas.openxmlformats.org/package/2006/relationships"><Relationship Type="http://schemas.openxmlformats.org/officeDocument/2006/relationships/image" Target="/xl/media/image162.jpeg" Id="rId1" /><Relationship Type="http://schemas.openxmlformats.org/officeDocument/2006/relationships/image" Target="/xl/media/image163.jpeg" Id="rId2" /></Relationships>
</file>

<file path=xl/drawings/_rels/drawing13.xml.rels><Relationships xmlns="http://schemas.openxmlformats.org/package/2006/relationships"><Relationship Type="http://schemas.openxmlformats.org/officeDocument/2006/relationships/image" Target="/xl/media/image164.jpeg" Id="rId1" /><Relationship Type="http://schemas.openxmlformats.org/officeDocument/2006/relationships/image" Target="/xl/media/image165.jpeg" Id="rId2" /></Relationships>
</file>

<file path=xl/drawings/_rels/drawing14.xml.rels><Relationships xmlns="http://schemas.openxmlformats.org/package/2006/relationships"><Relationship Type="http://schemas.openxmlformats.org/officeDocument/2006/relationships/image" Target="/xl/media/image166.jpeg" Id="rId1" /><Relationship Type="http://schemas.openxmlformats.org/officeDocument/2006/relationships/image" Target="/xl/media/image167.jpeg" Id="rId2" /></Relationships>
</file>

<file path=xl/drawings/_rels/drawing15.xml.rels><Relationships xmlns="http://schemas.openxmlformats.org/package/2006/relationships"><Relationship Type="http://schemas.openxmlformats.org/officeDocument/2006/relationships/image" Target="/xl/media/image168.jpeg" Id="rId1" /><Relationship Type="http://schemas.openxmlformats.org/officeDocument/2006/relationships/image" Target="/xl/media/image169.jpeg" Id="rId2" /></Relationships>
</file>

<file path=xl/drawings/_rels/drawing16.xml.rels><Relationships xmlns="http://schemas.openxmlformats.org/package/2006/relationships"><Relationship Type="http://schemas.openxmlformats.org/officeDocument/2006/relationships/image" Target="/xl/media/image170.jpeg" Id="rId1" /><Relationship Type="http://schemas.openxmlformats.org/officeDocument/2006/relationships/image" Target="/xl/media/image171.jpeg" Id="rId2" /></Relationships>
</file>

<file path=xl/drawings/_rels/drawing17.xml.rels><Relationships xmlns="http://schemas.openxmlformats.org/package/2006/relationships"><Relationship Type="http://schemas.openxmlformats.org/officeDocument/2006/relationships/image" Target="/xl/media/image172.jpeg" Id="rId1" /><Relationship Type="http://schemas.openxmlformats.org/officeDocument/2006/relationships/image" Target="/xl/media/image173.jpeg" Id="rId2" /></Relationships>
</file>

<file path=xl/drawings/_rels/drawing18.xml.rels><Relationships xmlns="http://schemas.openxmlformats.org/package/2006/relationships"><Relationship Type="http://schemas.openxmlformats.org/officeDocument/2006/relationships/image" Target="/xl/media/image174.jpeg" Id="rId1" /><Relationship Type="http://schemas.openxmlformats.org/officeDocument/2006/relationships/image" Target="/xl/media/image175.jpeg" Id="rId2" /></Relationships>
</file>

<file path=xl/drawings/_rels/drawing19.xml.rels><Relationships xmlns="http://schemas.openxmlformats.org/package/2006/relationships"><Relationship Type="http://schemas.openxmlformats.org/officeDocument/2006/relationships/image" Target="/xl/media/image176.jpeg" Id="rId1" /><Relationship Type="http://schemas.openxmlformats.org/officeDocument/2006/relationships/image" Target="/xl/media/image177.jpeg" Id="rId2" /></Relationships>
</file>

<file path=xl/drawings/_rels/drawing2.xml.rels><Relationships xmlns="http://schemas.openxmlformats.org/package/2006/relationships"><Relationship Type="http://schemas.openxmlformats.org/officeDocument/2006/relationships/image" Target="/xl/media/image141.jpeg" Id="rId1" /><Relationship Type="http://schemas.openxmlformats.org/officeDocument/2006/relationships/image" Target="/xl/media/image142.jpeg" Id="rId2" /></Relationships>
</file>

<file path=xl/drawings/_rels/drawing20.xml.rels><Relationships xmlns="http://schemas.openxmlformats.org/package/2006/relationships"><Relationship Type="http://schemas.openxmlformats.org/officeDocument/2006/relationships/image" Target="/xl/media/image178.jpeg" Id="rId1" /><Relationship Type="http://schemas.openxmlformats.org/officeDocument/2006/relationships/image" Target="/xl/media/image179.jpeg" Id="rId2" /></Relationships>
</file>

<file path=xl/drawings/_rels/drawing21.xml.rels><Relationships xmlns="http://schemas.openxmlformats.org/package/2006/relationships"><Relationship Type="http://schemas.openxmlformats.org/officeDocument/2006/relationships/image" Target="/xl/media/image180.jpeg" Id="rId1" /><Relationship Type="http://schemas.openxmlformats.org/officeDocument/2006/relationships/image" Target="/xl/media/image181.jpeg" Id="rId2" /></Relationships>
</file>

<file path=xl/drawings/_rels/drawing22.xml.rels><Relationships xmlns="http://schemas.openxmlformats.org/package/2006/relationships"><Relationship Type="http://schemas.openxmlformats.org/officeDocument/2006/relationships/image" Target="/xl/media/image182.jpeg" Id="rId1" /><Relationship Type="http://schemas.openxmlformats.org/officeDocument/2006/relationships/image" Target="/xl/media/image183.jpeg" Id="rId2" /></Relationships>
</file>

<file path=xl/drawings/_rels/drawing23.xml.rels><Relationships xmlns="http://schemas.openxmlformats.org/package/2006/relationships"><Relationship Type="http://schemas.openxmlformats.org/officeDocument/2006/relationships/image" Target="/xl/media/image184.jpeg" Id="rId1" /><Relationship Type="http://schemas.openxmlformats.org/officeDocument/2006/relationships/image" Target="/xl/media/image185.jpeg" Id="rId2" /></Relationships>
</file>

<file path=xl/drawings/_rels/drawing24.xml.rels><Relationships xmlns="http://schemas.openxmlformats.org/package/2006/relationships"><Relationship Type="http://schemas.openxmlformats.org/officeDocument/2006/relationships/image" Target="/xl/media/image186.jpeg" Id="rId1" /><Relationship Type="http://schemas.openxmlformats.org/officeDocument/2006/relationships/image" Target="/xl/media/image187.jpeg" Id="rId2" /></Relationships>
</file>

<file path=xl/drawings/_rels/drawing25.xml.rels><Relationships xmlns="http://schemas.openxmlformats.org/package/2006/relationships"><Relationship Type="http://schemas.openxmlformats.org/officeDocument/2006/relationships/image" Target="/xl/media/image188.jpeg" Id="rId1" /><Relationship Type="http://schemas.openxmlformats.org/officeDocument/2006/relationships/image" Target="/xl/media/image189.jpeg" Id="rId2" /><Relationship Type="http://schemas.openxmlformats.org/officeDocument/2006/relationships/image" Target="/xl/media/image190.jpeg" Id="rId3" /></Relationships>
</file>

<file path=xl/drawings/_rels/drawing26.xml.rels><Relationships xmlns="http://schemas.openxmlformats.org/package/2006/relationships"><Relationship Type="http://schemas.openxmlformats.org/officeDocument/2006/relationships/image" Target="/xl/media/image191.jpeg" Id="rId1" /><Relationship Type="http://schemas.openxmlformats.org/officeDocument/2006/relationships/image" Target="/xl/media/image192.jpeg" Id="rId2" /></Relationships>
</file>

<file path=xl/drawings/_rels/drawing27.xml.rels><Relationships xmlns="http://schemas.openxmlformats.org/package/2006/relationships"><Relationship Type="http://schemas.openxmlformats.org/officeDocument/2006/relationships/image" Target="/xl/media/image193.jpeg" Id="rId1" /><Relationship Type="http://schemas.openxmlformats.org/officeDocument/2006/relationships/image" Target="/xl/media/image194.jpeg" Id="rId2" /></Relationships>
</file>

<file path=xl/drawings/_rels/drawing28.xml.rels><Relationships xmlns="http://schemas.openxmlformats.org/package/2006/relationships"><Relationship Type="http://schemas.openxmlformats.org/officeDocument/2006/relationships/image" Target="/xl/media/image195.jpeg" Id="rId1" /><Relationship Type="http://schemas.openxmlformats.org/officeDocument/2006/relationships/image" Target="/xl/media/image196.jpeg" Id="rId2" /></Relationships>
</file>

<file path=xl/drawings/_rels/drawing29.xml.rels><Relationships xmlns="http://schemas.openxmlformats.org/package/2006/relationships"><Relationship Type="http://schemas.openxmlformats.org/officeDocument/2006/relationships/image" Target="/xl/media/image197.jpeg" Id="rId1" /><Relationship Type="http://schemas.openxmlformats.org/officeDocument/2006/relationships/image" Target="/xl/media/image198.jpeg" Id="rId2" /></Relationships>
</file>

<file path=xl/drawings/_rels/drawing3.xml.rels><Relationships xmlns="http://schemas.openxmlformats.org/package/2006/relationships"><Relationship Type="http://schemas.openxmlformats.org/officeDocument/2006/relationships/image" Target="/xl/media/image143.jpeg" Id="rId1" /><Relationship Type="http://schemas.openxmlformats.org/officeDocument/2006/relationships/image" Target="/xl/media/image144.jpeg" Id="rId2" /><Relationship Type="http://schemas.openxmlformats.org/officeDocument/2006/relationships/image" Target="/xl/media/image145.jpeg" Id="rId3" /></Relationships>
</file>

<file path=xl/drawings/_rels/drawing30.xml.rels><Relationships xmlns="http://schemas.openxmlformats.org/package/2006/relationships"><Relationship Type="http://schemas.openxmlformats.org/officeDocument/2006/relationships/image" Target="/xl/media/image199.jpeg" Id="rId1" /><Relationship Type="http://schemas.openxmlformats.org/officeDocument/2006/relationships/image" Target="/xl/media/image200.jpeg" Id="rId2" /></Relationships>
</file>

<file path=xl/drawings/_rels/drawing31.xml.rels><Relationships xmlns="http://schemas.openxmlformats.org/package/2006/relationships"><Relationship Type="http://schemas.openxmlformats.org/officeDocument/2006/relationships/image" Target="/xl/media/image201.jpeg" Id="rId1" /><Relationship Type="http://schemas.openxmlformats.org/officeDocument/2006/relationships/image" Target="/xl/media/image202.jpeg" Id="rId2" /></Relationships>
</file>

<file path=xl/drawings/_rels/drawing32.xml.rels><Relationships xmlns="http://schemas.openxmlformats.org/package/2006/relationships"><Relationship Type="http://schemas.openxmlformats.org/officeDocument/2006/relationships/image" Target="/xl/media/image203.jpeg" Id="rId1" /><Relationship Type="http://schemas.openxmlformats.org/officeDocument/2006/relationships/image" Target="/xl/media/image204.jpeg" Id="rId2" /></Relationships>
</file>

<file path=xl/drawings/_rels/drawing33.xml.rels><Relationships xmlns="http://schemas.openxmlformats.org/package/2006/relationships"><Relationship Type="http://schemas.openxmlformats.org/officeDocument/2006/relationships/image" Target="/xl/media/image205.jpeg" Id="rId1" /><Relationship Type="http://schemas.openxmlformats.org/officeDocument/2006/relationships/image" Target="/xl/media/image206.jpeg" Id="rId2" /></Relationships>
</file>

<file path=xl/drawings/_rels/drawing34.xml.rels><Relationships xmlns="http://schemas.openxmlformats.org/package/2006/relationships"><Relationship Type="http://schemas.openxmlformats.org/officeDocument/2006/relationships/image" Target="/xl/media/image207.jpeg" Id="rId1" /><Relationship Type="http://schemas.openxmlformats.org/officeDocument/2006/relationships/image" Target="/xl/media/image208.jpeg" Id="rId2" /></Relationships>
</file>

<file path=xl/drawings/_rels/drawing35.xml.rels><Relationships xmlns="http://schemas.openxmlformats.org/package/2006/relationships"><Relationship Type="http://schemas.openxmlformats.org/officeDocument/2006/relationships/image" Target="/xl/media/image209.jpeg" Id="rId1" /><Relationship Type="http://schemas.openxmlformats.org/officeDocument/2006/relationships/image" Target="/xl/media/image210.jpeg" Id="rId2" /></Relationships>
</file>

<file path=xl/drawings/_rels/drawing36.xml.rels><Relationships xmlns="http://schemas.openxmlformats.org/package/2006/relationships"><Relationship Type="http://schemas.openxmlformats.org/officeDocument/2006/relationships/image" Target="/xl/media/image211.jpeg" Id="rId1" /><Relationship Type="http://schemas.openxmlformats.org/officeDocument/2006/relationships/image" Target="/xl/media/image212.jpeg" Id="rId2" /></Relationships>
</file>

<file path=xl/drawings/_rels/drawing37.xml.rels><Relationships xmlns="http://schemas.openxmlformats.org/package/2006/relationships"><Relationship Type="http://schemas.openxmlformats.org/officeDocument/2006/relationships/image" Target="/xl/media/image213.jpeg" Id="rId1" /><Relationship Type="http://schemas.openxmlformats.org/officeDocument/2006/relationships/image" Target="/xl/media/image214.jpeg" Id="rId2" /></Relationships>
</file>

<file path=xl/drawings/_rels/drawing38.xml.rels><Relationships xmlns="http://schemas.openxmlformats.org/package/2006/relationships"><Relationship Type="http://schemas.openxmlformats.org/officeDocument/2006/relationships/image" Target="/xl/media/image215.jpeg" Id="rId1" /><Relationship Type="http://schemas.openxmlformats.org/officeDocument/2006/relationships/image" Target="/xl/media/image216.jpeg" Id="rId2" /></Relationships>
</file>

<file path=xl/drawings/_rels/drawing39.xml.rels><Relationships xmlns="http://schemas.openxmlformats.org/package/2006/relationships"><Relationship Type="http://schemas.openxmlformats.org/officeDocument/2006/relationships/image" Target="/xl/media/image217.jpeg" Id="rId1" /><Relationship Type="http://schemas.openxmlformats.org/officeDocument/2006/relationships/image" Target="/xl/media/image218.jpeg" Id="rId2" /></Relationships>
</file>

<file path=xl/drawings/_rels/drawing4.xml.rels><Relationships xmlns="http://schemas.openxmlformats.org/package/2006/relationships"><Relationship Type="http://schemas.openxmlformats.org/officeDocument/2006/relationships/image" Target="/xl/media/image146.jpeg" Id="rId1" /><Relationship Type="http://schemas.openxmlformats.org/officeDocument/2006/relationships/image" Target="/xl/media/image147.jpeg" Id="rId2" /></Relationships>
</file>

<file path=xl/drawings/_rels/drawing40.xml.rels><Relationships xmlns="http://schemas.openxmlformats.org/package/2006/relationships"><Relationship Type="http://schemas.openxmlformats.org/officeDocument/2006/relationships/image" Target="/xl/media/image219.jpeg" Id="rId1" /><Relationship Type="http://schemas.openxmlformats.org/officeDocument/2006/relationships/image" Target="/xl/media/image220.jpeg" Id="rId2" /></Relationships>
</file>

<file path=xl/drawings/_rels/drawing41.xml.rels><Relationships xmlns="http://schemas.openxmlformats.org/package/2006/relationships"><Relationship Type="http://schemas.openxmlformats.org/officeDocument/2006/relationships/image" Target="/xl/media/image221.jpeg" Id="rId1" /><Relationship Type="http://schemas.openxmlformats.org/officeDocument/2006/relationships/image" Target="/xl/media/image222.jpeg" Id="rId2" /></Relationships>
</file>

<file path=xl/drawings/_rels/drawing42.xml.rels><Relationships xmlns="http://schemas.openxmlformats.org/package/2006/relationships"><Relationship Type="http://schemas.openxmlformats.org/officeDocument/2006/relationships/image" Target="/xl/media/image223.jpeg" Id="rId1" /><Relationship Type="http://schemas.openxmlformats.org/officeDocument/2006/relationships/image" Target="/xl/media/image224.jpeg" Id="rId2" /><Relationship Type="http://schemas.openxmlformats.org/officeDocument/2006/relationships/image" Target="/xl/media/image225.jpeg" Id="rId3" /></Relationships>
</file>

<file path=xl/drawings/_rels/drawing43.xml.rels><Relationships xmlns="http://schemas.openxmlformats.org/package/2006/relationships"><Relationship Type="http://schemas.openxmlformats.org/officeDocument/2006/relationships/image" Target="/xl/media/image226.jpeg" Id="rId1" /><Relationship Type="http://schemas.openxmlformats.org/officeDocument/2006/relationships/image" Target="/xl/media/image227.jpeg" Id="rId2" /></Relationships>
</file>

<file path=xl/drawings/_rels/drawing44.xml.rels><Relationships xmlns="http://schemas.openxmlformats.org/package/2006/relationships"><Relationship Type="http://schemas.openxmlformats.org/officeDocument/2006/relationships/image" Target="/xl/media/image228.jpeg" Id="rId1" /><Relationship Type="http://schemas.openxmlformats.org/officeDocument/2006/relationships/image" Target="/xl/media/image229.jpeg" Id="rId2" /></Relationships>
</file>

<file path=xl/drawings/_rels/drawing45.xml.rels><Relationships xmlns="http://schemas.openxmlformats.org/package/2006/relationships"><Relationship Type="http://schemas.openxmlformats.org/officeDocument/2006/relationships/image" Target="/xl/media/image230.jpeg" Id="rId1" /><Relationship Type="http://schemas.openxmlformats.org/officeDocument/2006/relationships/image" Target="/xl/media/image231.jpeg" Id="rId2" /></Relationships>
</file>

<file path=xl/drawings/_rels/drawing46.xml.rels><Relationships xmlns="http://schemas.openxmlformats.org/package/2006/relationships"><Relationship Type="http://schemas.openxmlformats.org/officeDocument/2006/relationships/image" Target="/xl/media/image232.jpeg" Id="rId1" /><Relationship Type="http://schemas.openxmlformats.org/officeDocument/2006/relationships/image" Target="/xl/media/image233.jpeg" Id="rId2" /></Relationships>
</file>

<file path=xl/drawings/_rels/drawing47.xml.rels><Relationships xmlns="http://schemas.openxmlformats.org/package/2006/relationships"><Relationship Type="http://schemas.openxmlformats.org/officeDocument/2006/relationships/image" Target="/xl/media/image234.jpeg" Id="rId1" /><Relationship Type="http://schemas.openxmlformats.org/officeDocument/2006/relationships/image" Target="/xl/media/image235.jpeg" Id="rId2" /></Relationships>
</file>

<file path=xl/drawings/_rels/drawing48.xml.rels><Relationships xmlns="http://schemas.openxmlformats.org/package/2006/relationships"><Relationship Type="http://schemas.openxmlformats.org/officeDocument/2006/relationships/image" Target="/xl/media/image236.jpeg" Id="rId1" /><Relationship Type="http://schemas.openxmlformats.org/officeDocument/2006/relationships/image" Target="/xl/media/image237.jpeg" Id="rId2" /></Relationships>
</file>

<file path=xl/drawings/_rels/drawing49.xml.rels><Relationships xmlns="http://schemas.openxmlformats.org/package/2006/relationships"><Relationship Type="http://schemas.openxmlformats.org/officeDocument/2006/relationships/image" Target="/xl/media/image238.jpeg" Id="rId1" /><Relationship Type="http://schemas.openxmlformats.org/officeDocument/2006/relationships/image" Target="/xl/media/image239.jpeg" Id="rId2" /><Relationship Type="http://schemas.openxmlformats.org/officeDocument/2006/relationships/image" Target="/xl/media/image240.jpeg" Id="rId3" /></Relationships>
</file>

<file path=xl/drawings/_rels/drawing5.xml.rels><Relationships xmlns="http://schemas.openxmlformats.org/package/2006/relationships"><Relationship Type="http://schemas.openxmlformats.org/officeDocument/2006/relationships/image" Target="/xl/media/image148.jpeg" Id="rId1" /><Relationship Type="http://schemas.openxmlformats.org/officeDocument/2006/relationships/image" Target="/xl/media/image149.jpeg" Id="rId2" /></Relationships>
</file>

<file path=xl/drawings/_rels/drawing50.xml.rels><Relationships xmlns="http://schemas.openxmlformats.org/package/2006/relationships"><Relationship Type="http://schemas.openxmlformats.org/officeDocument/2006/relationships/image" Target="/xl/media/image241.jpeg" Id="rId1" /><Relationship Type="http://schemas.openxmlformats.org/officeDocument/2006/relationships/image" Target="/xl/media/image242.jpeg" Id="rId2" /></Relationships>
</file>

<file path=xl/drawings/_rels/drawing51.xml.rels><Relationships xmlns="http://schemas.openxmlformats.org/package/2006/relationships"><Relationship Type="http://schemas.openxmlformats.org/officeDocument/2006/relationships/image" Target="/xl/media/image243.jpeg" Id="rId1" /><Relationship Type="http://schemas.openxmlformats.org/officeDocument/2006/relationships/image" Target="/xl/media/image244.jpeg" Id="rId2" /></Relationships>
</file>

<file path=xl/drawings/_rels/drawing52.xml.rels><Relationships xmlns="http://schemas.openxmlformats.org/package/2006/relationships"><Relationship Type="http://schemas.openxmlformats.org/officeDocument/2006/relationships/image" Target="/xl/media/image245.jpeg" Id="rId1" /><Relationship Type="http://schemas.openxmlformats.org/officeDocument/2006/relationships/image" Target="/xl/media/image246.jpeg" Id="rId2" /></Relationships>
</file>

<file path=xl/drawings/_rels/drawing53.xml.rels><Relationships xmlns="http://schemas.openxmlformats.org/package/2006/relationships"><Relationship Type="http://schemas.openxmlformats.org/officeDocument/2006/relationships/image" Target="/xl/media/image247.jpeg" Id="rId1" /><Relationship Type="http://schemas.openxmlformats.org/officeDocument/2006/relationships/image" Target="/xl/media/image248.jpeg" Id="rId2" /></Relationships>
</file>

<file path=xl/drawings/_rels/drawing54.xml.rels><Relationships xmlns="http://schemas.openxmlformats.org/package/2006/relationships"><Relationship Type="http://schemas.openxmlformats.org/officeDocument/2006/relationships/image" Target="/xl/media/image249.jpeg" Id="rId1" /><Relationship Type="http://schemas.openxmlformats.org/officeDocument/2006/relationships/image" Target="/xl/media/image250.jpeg" Id="rId2" /></Relationships>
</file>

<file path=xl/drawings/_rels/drawing55.xml.rels><Relationships xmlns="http://schemas.openxmlformats.org/package/2006/relationships"><Relationship Type="http://schemas.openxmlformats.org/officeDocument/2006/relationships/image" Target="/xl/media/image251.jpeg" Id="rId1" /><Relationship Type="http://schemas.openxmlformats.org/officeDocument/2006/relationships/image" Target="/xl/media/image252.jpeg" Id="rId2" /></Relationships>
</file>

<file path=xl/drawings/_rels/drawing56.xml.rels><Relationships xmlns="http://schemas.openxmlformats.org/package/2006/relationships"><Relationship Type="http://schemas.openxmlformats.org/officeDocument/2006/relationships/image" Target="/xl/media/image253.jpeg" Id="rId1" /><Relationship Type="http://schemas.openxmlformats.org/officeDocument/2006/relationships/image" Target="/xl/media/image254.jpeg" Id="rId2" /></Relationships>
</file>

<file path=xl/drawings/_rels/drawing57.xml.rels><Relationships xmlns="http://schemas.openxmlformats.org/package/2006/relationships"><Relationship Type="http://schemas.openxmlformats.org/officeDocument/2006/relationships/image" Target="/xl/media/image255.jpeg" Id="rId1" /><Relationship Type="http://schemas.openxmlformats.org/officeDocument/2006/relationships/image" Target="/xl/media/image256.jpeg" Id="rId2" /></Relationships>
</file>

<file path=xl/drawings/_rels/drawing58.xml.rels><Relationships xmlns="http://schemas.openxmlformats.org/package/2006/relationships"><Relationship Type="http://schemas.openxmlformats.org/officeDocument/2006/relationships/image" Target="/xl/media/image257.jpeg" Id="rId1" /><Relationship Type="http://schemas.openxmlformats.org/officeDocument/2006/relationships/image" Target="/xl/media/image258.jpeg" Id="rId2" /></Relationships>
</file>

<file path=xl/drawings/_rels/drawing59.xml.rels><Relationships xmlns="http://schemas.openxmlformats.org/package/2006/relationships"><Relationship Type="http://schemas.openxmlformats.org/officeDocument/2006/relationships/image" Target="/xl/media/image259.jpeg" Id="rId1" /><Relationship Type="http://schemas.openxmlformats.org/officeDocument/2006/relationships/image" Target="/xl/media/image260.jpeg" Id="rId2" /></Relationships>
</file>

<file path=xl/drawings/_rels/drawing6.xml.rels><Relationships xmlns="http://schemas.openxmlformats.org/package/2006/relationships"><Relationship Type="http://schemas.openxmlformats.org/officeDocument/2006/relationships/image" Target="/xl/media/image150.jpeg" Id="rId1" /><Relationship Type="http://schemas.openxmlformats.org/officeDocument/2006/relationships/image" Target="/xl/media/image151.jpeg" Id="rId2" /></Relationships>
</file>

<file path=xl/drawings/_rels/drawing60.xml.rels><Relationships xmlns="http://schemas.openxmlformats.org/package/2006/relationships"><Relationship Type="http://schemas.openxmlformats.org/officeDocument/2006/relationships/image" Target="/xl/media/image261.jpeg" Id="rId1" /><Relationship Type="http://schemas.openxmlformats.org/officeDocument/2006/relationships/image" Target="/xl/media/image262.jpeg" Id="rId2" /></Relationships>
</file>

<file path=xl/drawings/_rels/drawing61.xml.rels><Relationships xmlns="http://schemas.openxmlformats.org/package/2006/relationships"><Relationship Type="http://schemas.openxmlformats.org/officeDocument/2006/relationships/image" Target="/xl/media/image263.jpeg" Id="rId1" /><Relationship Type="http://schemas.openxmlformats.org/officeDocument/2006/relationships/image" Target="/xl/media/image264.jpeg" Id="rId2" /></Relationships>
</file>

<file path=xl/drawings/_rels/drawing62.xml.rels><Relationships xmlns="http://schemas.openxmlformats.org/package/2006/relationships"><Relationship Type="http://schemas.openxmlformats.org/officeDocument/2006/relationships/image" Target="/xl/media/image265.jpeg" Id="rId1" /><Relationship Type="http://schemas.openxmlformats.org/officeDocument/2006/relationships/image" Target="/xl/media/image266.jpeg" Id="rId2" /></Relationships>
</file>

<file path=xl/drawings/_rels/drawing63.xml.rels><Relationships xmlns="http://schemas.openxmlformats.org/package/2006/relationships"><Relationship Type="http://schemas.openxmlformats.org/officeDocument/2006/relationships/image" Target="/xl/media/image267.jpeg" Id="rId1" /><Relationship Type="http://schemas.openxmlformats.org/officeDocument/2006/relationships/image" Target="/xl/media/image268.jpeg" Id="rId2" /></Relationships>
</file>

<file path=xl/drawings/_rels/drawing64.xml.rels><Relationships xmlns="http://schemas.openxmlformats.org/package/2006/relationships"><Relationship Type="http://schemas.openxmlformats.org/officeDocument/2006/relationships/image" Target="/xl/media/image269.jpeg" Id="rId1" /><Relationship Type="http://schemas.openxmlformats.org/officeDocument/2006/relationships/image" Target="/xl/media/image270.jpeg" Id="rId2" /></Relationships>
</file>

<file path=xl/drawings/_rels/drawing65.xml.rels><Relationships xmlns="http://schemas.openxmlformats.org/package/2006/relationships"><Relationship Type="http://schemas.openxmlformats.org/officeDocument/2006/relationships/image" Target="/xl/media/image271.jpeg" Id="rId1" /><Relationship Type="http://schemas.openxmlformats.org/officeDocument/2006/relationships/image" Target="/xl/media/image272.jpeg" Id="rId2" /></Relationships>
</file>

<file path=xl/drawings/_rels/drawing66.xml.rels><Relationships xmlns="http://schemas.openxmlformats.org/package/2006/relationships"><Relationship Type="http://schemas.openxmlformats.org/officeDocument/2006/relationships/image" Target="/xl/media/image273.jpeg" Id="rId1" /><Relationship Type="http://schemas.openxmlformats.org/officeDocument/2006/relationships/image" Target="/xl/media/image274.jpeg" Id="rId2" /></Relationships>
</file>

<file path=xl/drawings/_rels/drawing67.xml.rels><Relationships xmlns="http://schemas.openxmlformats.org/package/2006/relationships"><Relationship Type="http://schemas.openxmlformats.org/officeDocument/2006/relationships/image" Target="/xl/media/image275.jpeg" Id="rId1" /><Relationship Type="http://schemas.openxmlformats.org/officeDocument/2006/relationships/image" Target="/xl/media/image276.jpeg" Id="rId2" /></Relationships>
</file>

<file path=xl/drawings/_rels/drawing68.xml.rels><Relationships xmlns="http://schemas.openxmlformats.org/package/2006/relationships"><Relationship Type="http://schemas.openxmlformats.org/officeDocument/2006/relationships/image" Target="/xl/media/image277.jpeg" Id="rId1" /><Relationship Type="http://schemas.openxmlformats.org/officeDocument/2006/relationships/image" Target="/xl/media/image278.jpeg" Id="rId2" /></Relationships>
</file>

<file path=xl/drawings/_rels/drawing69.xml.rels><Relationships xmlns="http://schemas.openxmlformats.org/package/2006/relationships"><Relationship Type="http://schemas.openxmlformats.org/officeDocument/2006/relationships/image" Target="/xl/media/image279.jpeg" Id="rId1" /><Relationship Type="http://schemas.openxmlformats.org/officeDocument/2006/relationships/image" Target="/xl/media/image280.jpeg" Id="rId2" /></Relationships>
</file>

<file path=xl/drawings/_rels/drawing7.xml.rels><Relationships xmlns="http://schemas.openxmlformats.org/package/2006/relationships"><Relationship Type="http://schemas.openxmlformats.org/officeDocument/2006/relationships/image" Target="/xl/media/image152.jpeg" Id="rId1" /><Relationship Type="http://schemas.openxmlformats.org/officeDocument/2006/relationships/image" Target="/xl/media/image153.jpeg" Id="rId2" /></Relationships>
</file>

<file path=xl/drawings/_rels/drawing8.xml.rels><Relationships xmlns="http://schemas.openxmlformats.org/package/2006/relationships"><Relationship Type="http://schemas.openxmlformats.org/officeDocument/2006/relationships/image" Target="/xl/media/image154.jpeg" Id="rId1" /><Relationship Type="http://schemas.openxmlformats.org/officeDocument/2006/relationships/image" Target="/xl/media/image155.jpeg" Id="rId2" /></Relationships>
</file>

<file path=xl/drawings/_rels/drawing9.xml.rels><Relationships xmlns="http://schemas.openxmlformats.org/package/2006/relationships"><Relationship Type="http://schemas.openxmlformats.org/officeDocument/2006/relationships/image" Target="/xl/media/image156.jpeg" Id="rId1" /><Relationship Type="http://schemas.openxmlformats.org/officeDocument/2006/relationships/image" Target="/xl/media/image157.jpeg" Id="rId2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2</col>
      <colOff>0</colOff>
      <row>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</row>
      <rowOff>0</rowOff>
    </from>
    <ext cx="1238250" cy="714375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</row>
      <rowOff>0</rowOff>
    </from>
    <ext cx="1238250" cy="714375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  <oneCellAnchor>
    <from>
      <col>6</col>
      <colOff>0</colOff>
      <row>4</row>
      <rowOff>0</rowOff>
    </from>
    <ext cx="1238250" cy="714375"/>
    <pic>
      <nvPicPr>
        <cNvPr id="5" name="Image 5" descr="Picture"/>
        <cNvPicPr/>
      </nvPicPr>
      <blipFill>
        <a:blip cstate="print" r:embed="rId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</row>
      <rowOff>0</rowOff>
    </from>
    <ext cx="1238250" cy="714375"/>
    <pic>
      <nvPicPr>
        <cNvPr id="6" name="Image 6" descr="Picture"/>
        <cNvPicPr/>
      </nvPicPr>
      <blipFill>
        <a:blip cstate="print" r:embed="rId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</row>
      <rowOff>0</rowOff>
    </from>
    <ext cx="1238250" cy="714375"/>
    <pic>
      <nvPicPr>
        <cNvPr id="7" name="Image 7" descr="Picture"/>
        <cNvPicPr/>
      </nvPicPr>
      <blipFill>
        <a:blip cstate="print" r:embed="rId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</row>
      <rowOff>0</rowOff>
    </from>
    <ext cx="1238250" cy="714375"/>
    <pic>
      <nvPicPr>
        <cNvPr id="8" name="Image 8" descr="Picture"/>
        <cNvPicPr/>
      </nvPicPr>
      <blipFill>
        <a:blip cstate="print" r:embed="rId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</row>
      <rowOff>0</rowOff>
    </from>
    <ext cx="1238250" cy="714375"/>
    <pic>
      <nvPicPr>
        <cNvPr id="9" name="Image 9" descr="Picture"/>
        <cNvPicPr/>
      </nvPicPr>
      <blipFill>
        <a:blip cstate="print" r:embed="rId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7</row>
      <rowOff>0</rowOff>
    </from>
    <ext cx="1238250" cy="714375"/>
    <pic>
      <nvPicPr>
        <cNvPr id="10" name="Image 10" descr="Picture"/>
        <cNvPicPr/>
      </nvPicPr>
      <blipFill>
        <a:blip cstate="print" r:embed="rId1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7</row>
      <rowOff>0</rowOff>
    </from>
    <ext cx="1238250" cy="714375"/>
    <pic>
      <nvPicPr>
        <cNvPr id="11" name="Image 11" descr="Picture"/>
        <cNvPicPr/>
      </nvPicPr>
      <blipFill>
        <a:blip cstate="print" r:embed="rId1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8</row>
      <rowOff>0</rowOff>
    </from>
    <ext cx="1238250" cy="714375"/>
    <pic>
      <nvPicPr>
        <cNvPr id="12" name="Image 12" descr="Picture"/>
        <cNvPicPr/>
      </nvPicPr>
      <blipFill>
        <a:blip cstate="print" r:embed="rId1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8</row>
      <rowOff>0</rowOff>
    </from>
    <ext cx="1238250" cy="714375"/>
    <pic>
      <nvPicPr>
        <cNvPr id="13" name="Image 13" descr="Picture"/>
        <cNvPicPr/>
      </nvPicPr>
      <blipFill>
        <a:blip cstate="print" r:embed="rId1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9</row>
      <rowOff>0</rowOff>
    </from>
    <ext cx="1238250" cy="714375"/>
    <pic>
      <nvPicPr>
        <cNvPr id="14" name="Image 14" descr="Picture"/>
        <cNvPicPr/>
      </nvPicPr>
      <blipFill>
        <a:blip cstate="print" r:embed="rId1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9</row>
      <rowOff>0</rowOff>
    </from>
    <ext cx="1238250" cy="714375"/>
    <pic>
      <nvPicPr>
        <cNvPr id="15" name="Image 15" descr="Picture"/>
        <cNvPicPr/>
      </nvPicPr>
      <blipFill>
        <a:blip cstate="print" r:embed="rId1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10</row>
      <rowOff>0</rowOff>
    </from>
    <ext cx="1238250" cy="714375"/>
    <pic>
      <nvPicPr>
        <cNvPr id="16" name="Image 16" descr="Picture"/>
        <cNvPicPr/>
      </nvPicPr>
      <blipFill>
        <a:blip cstate="print" r:embed="rId1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10</row>
      <rowOff>0</rowOff>
    </from>
    <ext cx="1238250" cy="714375"/>
    <pic>
      <nvPicPr>
        <cNvPr id="17" name="Image 17" descr="Picture"/>
        <cNvPicPr/>
      </nvPicPr>
      <blipFill>
        <a:blip cstate="print" r:embed="rId1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11</row>
      <rowOff>0</rowOff>
    </from>
    <ext cx="1238250" cy="714375"/>
    <pic>
      <nvPicPr>
        <cNvPr id="18" name="Image 18" descr="Picture"/>
        <cNvPicPr/>
      </nvPicPr>
      <blipFill>
        <a:blip cstate="print" r:embed="rId1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11</row>
      <rowOff>0</rowOff>
    </from>
    <ext cx="1238250" cy="714375"/>
    <pic>
      <nvPicPr>
        <cNvPr id="19" name="Image 19" descr="Picture"/>
        <cNvPicPr/>
      </nvPicPr>
      <blipFill>
        <a:blip cstate="print" r:embed="rId1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12</row>
      <rowOff>0</rowOff>
    </from>
    <ext cx="1238250" cy="714375"/>
    <pic>
      <nvPicPr>
        <cNvPr id="20" name="Image 20" descr="Picture"/>
        <cNvPicPr/>
      </nvPicPr>
      <blipFill>
        <a:blip cstate="print" r:embed="rId2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12</row>
      <rowOff>0</rowOff>
    </from>
    <ext cx="1238250" cy="714375"/>
    <pic>
      <nvPicPr>
        <cNvPr id="21" name="Image 21" descr="Picture"/>
        <cNvPicPr/>
      </nvPicPr>
      <blipFill>
        <a:blip cstate="print" r:embed="rId2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13</row>
      <rowOff>0</rowOff>
    </from>
    <ext cx="1238250" cy="714375"/>
    <pic>
      <nvPicPr>
        <cNvPr id="22" name="Image 22" descr="Picture"/>
        <cNvPicPr/>
      </nvPicPr>
      <blipFill>
        <a:blip cstate="print" r:embed="rId2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13</row>
      <rowOff>0</rowOff>
    </from>
    <ext cx="1238250" cy="714375"/>
    <pic>
      <nvPicPr>
        <cNvPr id="23" name="Image 23" descr="Picture"/>
        <cNvPicPr/>
      </nvPicPr>
      <blipFill>
        <a:blip cstate="print" r:embed="rId2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14</row>
      <rowOff>0</rowOff>
    </from>
    <ext cx="1238250" cy="714375"/>
    <pic>
      <nvPicPr>
        <cNvPr id="24" name="Image 24" descr="Picture"/>
        <cNvPicPr/>
      </nvPicPr>
      <blipFill>
        <a:blip cstate="print" r:embed="rId2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14</row>
      <rowOff>0</rowOff>
    </from>
    <ext cx="1238250" cy="714375"/>
    <pic>
      <nvPicPr>
        <cNvPr id="25" name="Image 25" descr="Picture"/>
        <cNvPicPr/>
      </nvPicPr>
      <blipFill>
        <a:blip cstate="print" r:embed="rId2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15</row>
      <rowOff>0</rowOff>
    </from>
    <ext cx="1238250" cy="714375"/>
    <pic>
      <nvPicPr>
        <cNvPr id="26" name="Image 26" descr="Picture"/>
        <cNvPicPr/>
      </nvPicPr>
      <blipFill>
        <a:blip cstate="print" r:embed="rId2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15</row>
      <rowOff>0</rowOff>
    </from>
    <ext cx="1238250" cy="714375"/>
    <pic>
      <nvPicPr>
        <cNvPr id="27" name="Image 27" descr="Picture"/>
        <cNvPicPr/>
      </nvPicPr>
      <blipFill>
        <a:blip cstate="print" r:embed="rId2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16</row>
      <rowOff>0</rowOff>
    </from>
    <ext cx="1238250" cy="714375"/>
    <pic>
      <nvPicPr>
        <cNvPr id="28" name="Image 28" descr="Picture"/>
        <cNvPicPr/>
      </nvPicPr>
      <blipFill>
        <a:blip cstate="print" r:embed="rId2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16</row>
      <rowOff>0</rowOff>
    </from>
    <ext cx="1238250" cy="714375"/>
    <pic>
      <nvPicPr>
        <cNvPr id="29" name="Image 29" descr="Picture"/>
        <cNvPicPr/>
      </nvPicPr>
      <blipFill>
        <a:blip cstate="print" r:embed="rId2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17</row>
      <rowOff>0</rowOff>
    </from>
    <ext cx="1238250" cy="714375"/>
    <pic>
      <nvPicPr>
        <cNvPr id="30" name="Image 30" descr="Picture"/>
        <cNvPicPr/>
      </nvPicPr>
      <blipFill>
        <a:blip cstate="print" r:embed="rId3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17</row>
      <rowOff>0</rowOff>
    </from>
    <ext cx="1238250" cy="714375"/>
    <pic>
      <nvPicPr>
        <cNvPr id="31" name="Image 31" descr="Picture"/>
        <cNvPicPr/>
      </nvPicPr>
      <blipFill>
        <a:blip cstate="print" r:embed="rId3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18</row>
      <rowOff>0</rowOff>
    </from>
    <ext cx="1238250" cy="714375"/>
    <pic>
      <nvPicPr>
        <cNvPr id="32" name="Image 32" descr="Picture"/>
        <cNvPicPr/>
      </nvPicPr>
      <blipFill>
        <a:blip cstate="print" r:embed="rId3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18</row>
      <rowOff>0</rowOff>
    </from>
    <ext cx="1238250" cy="714375"/>
    <pic>
      <nvPicPr>
        <cNvPr id="33" name="Image 33" descr="Picture"/>
        <cNvPicPr/>
      </nvPicPr>
      <blipFill>
        <a:blip cstate="print" r:embed="rId3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19</row>
      <rowOff>0</rowOff>
    </from>
    <ext cx="1238250" cy="714375"/>
    <pic>
      <nvPicPr>
        <cNvPr id="34" name="Image 34" descr="Picture"/>
        <cNvPicPr/>
      </nvPicPr>
      <blipFill>
        <a:blip cstate="print" r:embed="rId3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19</row>
      <rowOff>0</rowOff>
    </from>
    <ext cx="1238250" cy="714375"/>
    <pic>
      <nvPicPr>
        <cNvPr id="35" name="Image 35" descr="Picture"/>
        <cNvPicPr/>
      </nvPicPr>
      <blipFill>
        <a:blip cstate="print" r:embed="rId3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20</row>
      <rowOff>0</rowOff>
    </from>
    <ext cx="1238250" cy="714375"/>
    <pic>
      <nvPicPr>
        <cNvPr id="36" name="Image 36" descr="Picture"/>
        <cNvPicPr/>
      </nvPicPr>
      <blipFill>
        <a:blip cstate="print" r:embed="rId3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20</row>
      <rowOff>0</rowOff>
    </from>
    <ext cx="1238250" cy="714375"/>
    <pic>
      <nvPicPr>
        <cNvPr id="37" name="Image 37" descr="Picture"/>
        <cNvPicPr/>
      </nvPicPr>
      <blipFill>
        <a:blip cstate="print" r:embed="rId3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21</row>
      <rowOff>0</rowOff>
    </from>
    <ext cx="1238250" cy="714375"/>
    <pic>
      <nvPicPr>
        <cNvPr id="38" name="Image 38" descr="Picture"/>
        <cNvPicPr/>
      </nvPicPr>
      <blipFill>
        <a:blip cstate="print" r:embed="rId3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21</row>
      <rowOff>0</rowOff>
    </from>
    <ext cx="1238250" cy="714375"/>
    <pic>
      <nvPicPr>
        <cNvPr id="39" name="Image 39" descr="Picture"/>
        <cNvPicPr/>
      </nvPicPr>
      <blipFill>
        <a:blip cstate="print" r:embed="rId3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22</row>
      <rowOff>0</rowOff>
    </from>
    <ext cx="1238250" cy="714375"/>
    <pic>
      <nvPicPr>
        <cNvPr id="40" name="Image 40" descr="Picture"/>
        <cNvPicPr/>
      </nvPicPr>
      <blipFill>
        <a:blip cstate="print" r:embed="rId4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22</row>
      <rowOff>0</rowOff>
    </from>
    <ext cx="1238250" cy="714375"/>
    <pic>
      <nvPicPr>
        <cNvPr id="41" name="Image 41" descr="Picture"/>
        <cNvPicPr/>
      </nvPicPr>
      <blipFill>
        <a:blip cstate="print" r:embed="rId4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23</row>
      <rowOff>0</rowOff>
    </from>
    <ext cx="1238250" cy="714375"/>
    <pic>
      <nvPicPr>
        <cNvPr id="42" name="Image 42" descr="Picture"/>
        <cNvPicPr/>
      </nvPicPr>
      <blipFill>
        <a:blip cstate="print" r:embed="rId4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23</row>
      <rowOff>0</rowOff>
    </from>
    <ext cx="1238250" cy="714375"/>
    <pic>
      <nvPicPr>
        <cNvPr id="43" name="Image 43" descr="Picture"/>
        <cNvPicPr/>
      </nvPicPr>
      <blipFill>
        <a:blip cstate="print" r:embed="rId4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24</row>
      <rowOff>0</rowOff>
    </from>
    <ext cx="1238250" cy="714375"/>
    <pic>
      <nvPicPr>
        <cNvPr id="44" name="Image 44" descr="Picture"/>
        <cNvPicPr/>
      </nvPicPr>
      <blipFill>
        <a:blip cstate="print" r:embed="rId4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24</row>
      <rowOff>0</rowOff>
    </from>
    <ext cx="1238250" cy="714375"/>
    <pic>
      <nvPicPr>
        <cNvPr id="45" name="Image 45" descr="Picture"/>
        <cNvPicPr/>
      </nvPicPr>
      <blipFill>
        <a:blip cstate="print" r:embed="rId4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25</row>
      <rowOff>0</rowOff>
    </from>
    <ext cx="1238250" cy="714375"/>
    <pic>
      <nvPicPr>
        <cNvPr id="46" name="Image 46" descr="Picture"/>
        <cNvPicPr/>
      </nvPicPr>
      <blipFill>
        <a:blip cstate="print" r:embed="rId4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25</row>
      <rowOff>0</rowOff>
    </from>
    <ext cx="1238250" cy="714375"/>
    <pic>
      <nvPicPr>
        <cNvPr id="47" name="Image 47" descr="Picture"/>
        <cNvPicPr/>
      </nvPicPr>
      <blipFill>
        <a:blip cstate="print" r:embed="rId4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26</row>
      <rowOff>0</rowOff>
    </from>
    <ext cx="1238250" cy="714375"/>
    <pic>
      <nvPicPr>
        <cNvPr id="48" name="Image 48" descr="Picture"/>
        <cNvPicPr/>
      </nvPicPr>
      <blipFill>
        <a:blip cstate="print" r:embed="rId4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26</row>
      <rowOff>0</rowOff>
    </from>
    <ext cx="1238250" cy="714375"/>
    <pic>
      <nvPicPr>
        <cNvPr id="49" name="Image 49" descr="Picture"/>
        <cNvPicPr/>
      </nvPicPr>
      <blipFill>
        <a:blip cstate="print" r:embed="rId49"/>
        <a:stretch>
          <a:fillRect/>
        </a:stretch>
      </blipFill>
      <spPr>
        <a:prstGeom prst="rect"/>
      </spPr>
    </pic>
    <clientData/>
  </oneCellAnchor>
  <oneCellAnchor>
    <from>
      <col>6</col>
      <colOff>0</colOff>
      <row>26</row>
      <rowOff>0</rowOff>
    </from>
    <ext cx="1238250" cy="714375"/>
    <pic>
      <nvPicPr>
        <cNvPr id="50" name="Image 50" descr="Picture"/>
        <cNvPicPr/>
      </nvPicPr>
      <blipFill>
        <a:blip cstate="print" r:embed="rId5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27</row>
      <rowOff>0</rowOff>
    </from>
    <ext cx="1238250" cy="714375"/>
    <pic>
      <nvPicPr>
        <cNvPr id="51" name="Image 51" descr="Picture"/>
        <cNvPicPr/>
      </nvPicPr>
      <blipFill>
        <a:blip cstate="print" r:embed="rId5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27</row>
      <rowOff>0</rowOff>
    </from>
    <ext cx="1238250" cy="714375"/>
    <pic>
      <nvPicPr>
        <cNvPr id="52" name="Image 52" descr="Picture"/>
        <cNvPicPr/>
      </nvPicPr>
      <blipFill>
        <a:blip cstate="print" r:embed="rId5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28</row>
      <rowOff>0</rowOff>
    </from>
    <ext cx="1238250" cy="714375"/>
    <pic>
      <nvPicPr>
        <cNvPr id="53" name="Image 53" descr="Picture"/>
        <cNvPicPr/>
      </nvPicPr>
      <blipFill>
        <a:blip cstate="print" r:embed="rId5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28</row>
      <rowOff>0</rowOff>
    </from>
    <ext cx="1238250" cy="714375"/>
    <pic>
      <nvPicPr>
        <cNvPr id="54" name="Image 54" descr="Picture"/>
        <cNvPicPr/>
      </nvPicPr>
      <blipFill>
        <a:blip cstate="print" r:embed="rId5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29</row>
      <rowOff>0</rowOff>
    </from>
    <ext cx="1238250" cy="714375"/>
    <pic>
      <nvPicPr>
        <cNvPr id="55" name="Image 55" descr="Picture"/>
        <cNvPicPr/>
      </nvPicPr>
      <blipFill>
        <a:blip cstate="print" r:embed="rId5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29</row>
      <rowOff>0</rowOff>
    </from>
    <ext cx="1238250" cy="714375"/>
    <pic>
      <nvPicPr>
        <cNvPr id="56" name="Image 56" descr="Picture"/>
        <cNvPicPr/>
      </nvPicPr>
      <blipFill>
        <a:blip cstate="print" r:embed="rId5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30</row>
      <rowOff>0</rowOff>
    </from>
    <ext cx="1238250" cy="714375"/>
    <pic>
      <nvPicPr>
        <cNvPr id="57" name="Image 57" descr="Picture"/>
        <cNvPicPr/>
      </nvPicPr>
      <blipFill>
        <a:blip cstate="print" r:embed="rId5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30</row>
      <rowOff>0</rowOff>
    </from>
    <ext cx="1238250" cy="714375"/>
    <pic>
      <nvPicPr>
        <cNvPr id="58" name="Image 58" descr="Picture"/>
        <cNvPicPr/>
      </nvPicPr>
      <blipFill>
        <a:blip cstate="print" r:embed="rId5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31</row>
      <rowOff>0</rowOff>
    </from>
    <ext cx="1238250" cy="714375"/>
    <pic>
      <nvPicPr>
        <cNvPr id="59" name="Image 59" descr="Picture"/>
        <cNvPicPr/>
      </nvPicPr>
      <blipFill>
        <a:blip cstate="print" r:embed="rId5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31</row>
      <rowOff>0</rowOff>
    </from>
    <ext cx="1238250" cy="714375"/>
    <pic>
      <nvPicPr>
        <cNvPr id="60" name="Image 60" descr="Picture"/>
        <cNvPicPr/>
      </nvPicPr>
      <blipFill>
        <a:blip cstate="print" r:embed="rId6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32</row>
      <rowOff>0</rowOff>
    </from>
    <ext cx="1238250" cy="714375"/>
    <pic>
      <nvPicPr>
        <cNvPr id="61" name="Image 61" descr="Picture"/>
        <cNvPicPr/>
      </nvPicPr>
      <blipFill>
        <a:blip cstate="print" r:embed="rId6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32</row>
      <rowOff>0</rowOff>
    </from>
    <ext cx="1238250" cy="714375"/>
    <pic>
      <nvPicPr>
        <cNvPr id="62" name="Image 62" descr="Picture"/>
        <cNvPicPr/>
      </nvPicPr>
      <blipFill>
        <a:blip cstate="print" r:embed="rId6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33</row>
      <rowOff>0</rowOff>
    </from>
    <ext cx="1238250" cy="714375"/>
    <pic>
      <nvPicPr>
        <cNvPr id="63" name="Image 63" descr="Picture"/>
        <cNvPicPr/>
      </nvPicPr>
      <blipFill>
        <a:blip cstate="print" r:embed="rId6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33</row>
      <rowOff>0</rowOff>
    </from>
    <ext cx="1238250" cy="714375"/>
    <pic>
      <nvPicPr>
        <cNvPr id="64" name="Image 64" descr="Picture"/>
        <cNvPicPr/>
      </nvPicPr>
      <blipFill>
        <a:blip cstate="print" r:embed="rId6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34</row>
      <rowOff>0</rowOff>
    </from>
    <ext cx="1238250" cy="714375"/>
    <pic>
      <nvPicPr>
        <cNvPr id="65" name="Image 65" descr="Picture"/>
        <cNvPicPr/>
      </nvPicPr>
      <blipFill>
        <a:blip cstate="print" r:embed="rId6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34</row>
      <rowOff>0</rowOff>
    </from>
    <ext cx="1238250" cy="714375"/>
    <pic>
      <nvPicPr>
        <cNvPr id="66" name="Image 66" descr="Picture"/>
        <cNvPicPr/>
      </nvPicPr>
      <blipFill>
        <a:blip cstate="print" r:embed="rId6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35</row>
      <rowOff>0</rowOff>
    </from>
    <ext cx="1238250" cy="714375"/>
    <pic>
      <nvPicPr>
        <cNvPr id="67" name="Image 67" descr="Picture"/>
        <cNvPicPr/>
      </nvPicPr>
      <blipFill>
        <a:blip cstate="print" r:embed="rId6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35</row>
      <rowOff>0</rowOff>
    </from>
    <ext cx="1238250" cy="714375"/>
    <pic>
      <nvPicPr>
        <cNvPr id="68" name="Image 68" descr="Picture"/>
        <cNvPicPr/>
      </nvPicPr>
      <blipFill>
        <a:blip cstate="print" r:embed="rId6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36</row>
      <rowOff>0</rowOff>
    </from>
    <ext cx="1238250" cy="714375"/>
    <pic>
      <nvPicPr>
        <cNvPr id="69" name="Image 69" descr="Picture"/>
        <cNvPicPr/>
      </nvPicPr>
      <blipFill>
        <a:blip cstate="print" r:embed="rId6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36</row>
      <rowOff>0</rowOff>
    </from>
    <ext cx="1238250" cy="714375"/>
    <pic>
      <nvPicPr>
        <cNvPr id="70" name="Image 70" descr="Picture"/>
        <cNvPicPr/>
      </nvPicPr>
      <blipFill>
        <a:blip cstate="print" r:embed="rId7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37</row>
      <rowOff>0</rowOff>
    </from>
    <ext cx="1238250" cy="714375"/>
    <pic>
      <nvPicPr>
        <cNvPr id="71" name="Image 71" descr="Picture"/>
        <cNvPicPr/>
      </nvPicPr>
      <blipFill>
        <a:blip cstate="print" r:embed="rId7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37</row>
      <rowOff>0</rowOff>
    </from>
    <ext cx="1238250" cy="714375"/>
    <pic>
      <nvPicPr>
        <cNvPr id="72" name="Image 72" descr="Picture"/>
        <cNvPicPr/>
      </nvPicPr>
      <blipFill>
        <a:blip cstate="print" r:embed="rId7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38</row>
      <rowOff>0</rowOff>
    </from>
    <ext cx="1238250" cy="714375"/>
    <pic>
      <nvPicPr>
        <cNvPr id="73" name="Image 73" descr="Picture"/>
        <cNvPicPr/>
      </nvPicPr>
      <blipFill>
        <a:blip cstate="print" r:embed="rId7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38</row>
      <rowOff>0</rowOff>
    </from>
    <ext cx="1238250" cy="714375"/>
    <pic>
      <nvPicPr>
        <cNvPr id="74" name="Image 74" descr="Picture"/>
        <cNvPicPr/>
      </nvPicPr>
      <blipFill>
        <a:blip cstate="print" r:embed="rId7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39</row>
      <rowOff>0</rowOff>
    </from>
    <ext cx="1238250" cy="714375"/>
    <pic>
      <nvPicPr>
        <cNvPr id="75" name="Image 75" descr="Picture"/>
        <cNvPicPr/>
      </nvPicPr>
      <blipFill>
        <a:blip cstate="print" r:embed="rId7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39</row>
      <rowOff>0</rowOff>
    </from>
    <ext cx="1238250" cy="714375"/>
    <pic>
      <nvPicPr>
        <cNvPr id="76" name="Image 76" descr="Picture"/>
        <cNvPicPr/>
      </nvPicPr>
      <blipFill>
        <a:blip cstate="print" r:embed="rId7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40</row>
      <rowOff>0</rowOff>
    </from>
    <ext cx="1238250" cy="714375"/>
    <pic>
      <nvPicPr>
        <cNvPr id="77" name="Image 77" descr="Picture"/>
        <cNvPicPr/>
      </nvPicPr>
      <blipFill>
        <a:blip cstate="print" r:embed="rId7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40</row>
      <rowOff>0</rowOff>
    </from>
    <ext cx="1238250" cy="714375"/>
    <pic>
      <nvPicPr>
        <cNvPr id="78" name="Image 78" descr="Picture"/>
        <cNvPicPr/>
      </nvPicPr>
      <blipFill>
        <a:blip cstate="print" r:embed="rId7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41</row>
      <rowOff>0</rowOff>
    </from>
    <ext cx="1238250" cy="714375"/>
    <pic>
      <nvPicPr>
        <cNvPr id="79" name="Image 79" descr="Picture"/>
        <cNvPicPr/>
      </nvPicPr>
      <blipFill>
        <a:blip cstate="print" r:embed="rId7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41</row>
      <rowOff>0</rowOff>
    </from>
    <ext cx="1238250" cy="714375"/>
    <pic>
      <nvPicPr>
        <cNvPr id="80" name="Image 80" descr="Picture"/>
        <cNvPicPr/>
      </nvPicPr>
      <blipFill>
        <a:blip cstate="print" r:embed="rId8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42</row>
      <rowOff>0</rowOff>
    </from>
    <ext cx="1238250" cy="714375"/>
    <pic>
      <nvPicPr>
        <cNvPr id="81" name="Image 81" descr="Picture"/>
        <cNvPicPr/>
      </nvPicPr>
      <blipFill>
        <a:blip cstate="print" r:embed="rId8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42</row>
      <rowOff>0</rowOff>
    </from>
    <ext cx="1238250" cy="714375"/>
    <pic>
      <nvPicPr>
        <cNvPr id="82" name="Image 82" descr="Picture"/>
        <cNvPicPr/>
      </nvPicPr>
      <blipFill>
        <a:blip cstate="print" r:embed="rId8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43</row>
      <rowOff>0</rowOff>
    </from>
    <ext cx="1238250" cy="714375"/>
    <pic>
      <nvPicPr>
        <cNvPr id="83" name="Image 83" descr="Picture"/>
        <cNvPicPr/>
      </nvPicPr>
      <blipFill>
        <a:blip cstate="print" r:embed="rId8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43</row>
      <rowOff>0</rowOff>
    </from>
    <ext cx="1238250" cy="714375"/>
    <pic>
      <nvPicPr>
        <cNvPr id="84" name="Image 84" descr="Picture"/>
        <cNvPicPr/>
      </nvPicPr>
      <blipFill>
        <a:blip cstate="print" r:embed="rId84"/>
        <a:stretch>
          <a:fillRect/>
        </a:stretch>
      </blipFill>
      <spPr>
        <a:prstGeom prst="rect"/>
      </spPr>
    </pic>
    <clientData/>
  </oneCellAnchor>
  <oneCellAnchor>
    <from>
      <col>6</col>
      <colOff>0</colOff>
      <row>43</row>
      <rowOff>0</rowOff>
    </from>
    <ext cx="1238250" cy="714375"/>
    <pic>
      <nvPicPr>
        <cNvPr id="85" name="Image 85" descr="Picture"/>
        <cNvPicPr/>
      </nvPicPr>
      <blipFill>
        <a:blip cstate="print" r:embed="rId8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44</row>
      <rowOff>0</rowOff>
    </from>
    <ext cx="1238250" cy="714375"/>
    <pic>
      <nvPicPr>
        <cNvPr id="86" name="Image 86" descr="Picture"/>
        <cNvPicPr/>
      </nvPicPr>
      <blipFill>
        <a:blip cstate="print" r:embed="rId8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44</row>
      <rowOff>0</rowOff>
    </from>
    <ext cx="1238250" cy="714375"/>
    <pic>
      <nvPicPr>
        <cNvPr id="87" name="Image 87" descr="Picture"/>
        <cNvPicPr/>
      </nvPicPr>
      <blipFill>
        <a:blip cstate="print" r:embed="rId8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45</row>
      <rowOff>0</rowOff>
    </from>
    <ext cx="1238250" cy="714375"/>
    <pic>
      <nvPicPr>
        <cNvPr id="88" name="Image 88" descr="Picture"/>
        <cNvPicPr/>
      </nvPicPr>
      <blipFill>
        <a:blip cstate="print" r:embed="rId8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45</row>
      <rowOff>0</rowOff>
    </from>
    <ext cx="1238250" cy="714375"/>
    <pic>
      <nvPicPr>
        <cNvPr id="89" name="Image 89" descr="Picture"/>
        <cNvPicPr/>
      </nvPicPr>
      <blipFill>
        <a:blip cstate="print" r:embed="rId89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46</row>
      <rowOff>0</rowOff>
    </from>
    <ext cx="1238250" cy="714375"/>
    <pic>
      <nvPicPr>
        <cNvPr id="90" name="Image 90" descr="Picture"/>
        <cNvPicPr/>
      </nvPicPr>
      <blipFill>
        <a:blip cstate="print" r:embed="rId90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46</row>
      <rowOff>0</rowOff>
    </from>
    <ext cx="1238250" cy="714375"/>
    <pic>
      <nvPicPr>
        <cNvPr id="91" name="Image 91" descr="Picture"/>
        <cNvPicPr/>
      </nvPicPr>
      <blipFill>
        <a:blip cstate="print" r:embed="rId91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47</row>
      <rowOff>0</rowOff>
    </from>
    <ext cx="1238250" cy="714375"/>
    <pic>
      <nvPicPr>
        <cNvPr id="92" name="Image 92" descr="Picture"/>
        <cNvPicPr/>
      </nvPicPr>
      <blipFill>
        <a:blip cstate="print" r:embed="rId92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47</row>
      <rowOff>0</rowOff>
    </from>
    <ext cx="1238250" cy="714375"/>
    <pic>
      <nvPicPr>
        <cNvPr id="93" name="Image 93" descr="Picture"/>
        <cNvPicPr/>
      </nvPicPr>
      <blipFill>
        <a:blip cstate="print" r:embed="rId93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48</row>
      <rowOff>0</rowOff>
    </from>
    <ext cx="1238250" cy="714375"/>
    <pic>
      <nvPicPr>
        <cNvPr id="94" name="Image 94" descr="Picture"/>
        <cNvPicPr/>
      </nvPicPr>
      <blipFill>
        <a:blip cstate="print" r:embed="rId94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48</row>
      <rowOff>0</rowOff>
    </from>
    <ext cx="1238250" cy="714375"/>
    <pic>
      <nvPicPr>
        <cNvPr id="95" name="Image 95" descr="Picture"/>
        <cNvPicPr/>
      </nvPicPr>
      <blipFill>
        <a:blip cstate="print" r:embed="rId95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49</row>
      <rowOff>0</rowOff>
    </from>
    <ext cx="1238250" cy="714375"/>
    <pic>
      <nvPicPr>
        <cNvPr id="96" name="Image 96" descr="Picture"/>
        <cNvPicPr/>
      </nvPicPr>
      <blipFill>
        <a:blip cstate="print" r:embed="rId96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49</row>
      <rowOff>0</rowOff>
    </from>
    <ext cx="1238250" cy="714375"/>
    <pic>
      <nvPicPr>
        <cNvPr id="97" name="Image 97" descr="Picture"/>
        <cNvPicPr/>
      </nvPicPr>
      <blipFill>
        <a:blip cstate="print" r:embed="rId97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50</row>
      <rowOff>0</rowOff>
    </from>
    <ext cx="1238250" cy="714375"/>
    <pic>
      <nvPicPr>
        <cNvPr id="98" name="Image 98" descr="Picture"/>
        <cNvPicPr/>
      </nvPicPr>
      <blipFill>
        <a:blip cstate="print" r:embed="rId98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50</row>
      <rowOff>0</rowOff>
    </from>
    <ext cx="1238250" cy="714375"/>
    <pic>
      <nvPicPr>
        <cNvPr id="99" name="Image 99" descr="Picture"/>
        <cNvPicPr/>
      </nvPicPr>
      <blipFill>
        <a:blip cstate="print" r:embed="rId99"/>
        <a:stretch>
          <a:fillRect/>
        </a:stretch>
      </blipFill>
      <spPr>
        <a:prstGeom prst="rect"/>
      </spPr>
    </pic>
    <clientData/>
  </oneCellAnchor>
  <oneCellAnchor>
    <from>
      <col>6</col>
      <colOff>0</colOff>
      <row>50</row>
      <rowOff>0</rowOff>
    </from>
    <ext cx="1238250" cy="714375"/>
    <pic>
      <nvPicPr>
        <cNvPr id="100" name="Image 100" descr="Picture"/>
        <cNvPicPr/>
      </nvPicPr>
      <blipFill>
        <a:blip cstate="print" r:embed="rId10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51</row>
      <rowOff>0</rowOff>
    </from>
    <ext cx="1238250" cy="714375"/>
    <pic>
      <nvPicPr>
        <cNvPr id="101" name="Image 101" descr="Picture"/>
        <cNvPicPr/>
      </nvPicPr>
      <blipFill>
        <a:blip cstate="print" r:embed="rId10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51</row>
      <rowOff>0</rowOff>
    </from>
    <ext cx="1238250" cy="714375"/>
    <pic>
      <nvPicPr>
        <cNvPr id="102" name="Image 102" descr="Picture"/>
        <cNvPicPr/>
      </nvPicPr>
      <blipFill>
        <a:blip cstate="print" r:embed="rId10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52</row>
      <rowOff>0</rowOff>
    </from>
    <ext cx="1238250" cy="714375"/>
    <pic>
      <nvPicPr>
        <cNvPr id="103" name="Image 103" descr="Picture"/>
        <cNvPicPr/>
      </nvPicPr>
      <blipFill>
        <a:blip cstate="print" r:embed="rId10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52</row>
      <rowOff>0</rowOff>
    </from>
    <ext cx="1238250" cy="714375"/>
    <pic>
      <nvPicPr>
        <cNvPr id="104" name="Image 104" descr="Picture"/>
        <cNvPicPr/>
      </nvPicPr>
      <blipFill>
        <a:blip cstate="print" r:embed="rId10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53</row>
      <rowOff>0</rowOff>
    </from>
    <ext cx="1238250" cy="714375"/>
    <pic>
      <nvPicPr>
        <cNvPr id="105" name="Image 105" descr="Picture"/>
        <cNvPicPr/>
      </nvPicPr>
      <blipFill>
        <a:blip cstate="print" r:embed="rId10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53</row>
      <rowOff>0</rowOff>
    </from>
    <ext cx="1238250" cy="714375"/>
    <pic>
      <nvPicPr>
        <cNvPr id="106" name="Image 106" descr="Picture"/>
        <cNvPicPr/>
      </nvPicPr>
      <blipFill>
        <a:blip cstate="print" r:embed="rId10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54</row>
      <rowOff>0</rowOff>
    </from>
    <ext cx="1238250" cy="714375"/>
    <pic>
      <nvPicPr>
        <cNvPr id="107" name="Image 107" descr="Picture"/>
        <cNvPicPr/>
      </nvPicPr>
      <blipFill>
        <a:blip cstate="print" r:embed="rId10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54</row>
      <rowOff>0</rowOff>
    </from>
    <ext cx="1238250" cy="714375"/>
    <pic>
      <nvPicPr>
        <cNvPr id="108" name="Image 108" descr="Picture"/>
        <cNvPicPr/>
      </nvPicPr>
      <blipFill>
        <a:blip cstate="print" r:embed="rId10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55</row>
      <rowOff>0</rowOff>
    </from>
    <ext cx="1238250" cy="714375"/>
    <pic>
      <nvPicPr>
        <cNvPr id="109" name="Image 109" descr="Picture"/>
        <cNvPicPr/>
      </nvPicPr>
      <blipFill>
        <a:blip cstate="print" r:embed="rId10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55</row>
      <rowOff>0</rowOff>
    </from>
    <ext cx="1238250" cy="714375"/>
    <pic>
      <nvPicPr>
        <cNvPr id="110" name="Image 110" descr="Picture"/>
        <cNvPicPr/>
      </nvPicPr>
      <blipFill>
        <a:blip cstate="print" r:embed="rId11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56</row>
      <rowOff>0</rowOff>
    </from>
    <ext cx="1238250" cy="714375"/>
    <pic>
      <nvPicPr>
        <cNvPr id="111" name="Image 111" descr="Picture"/>
        <cNvPicPr/>
      </nvPicPr>
      <blipFill>
        <a:blip cstate="print" r:embed="rId11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56</row>
      <rowOff>0</rowOff>
    </from>
    <ext cx="1238250" cy="714375"/>
    <pic>
      <nvPicPr>
        <cNvPr id="112" name="Image 112" descr="Picture"/>
        <cNvPicPr/>
      </nvPicPr>
      <blipFill>
        <a:blip cstate="print" r:embed="rId11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57</row>
      <rowOff>0</rowOff>
    </from>
    <ext cx="1238250" cy="714375"/>
    <pic>
      <nvPicPr>
        <cNvPr id="113" name="Image 113" descr="Picture"/>
        <cNvPicPr/>
      </nvPicPr>
      <blipFill>
        <a:blip cstate="print" r:embed="rId11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57</row>
      <rowOff>0</rowOff>
    </from>
    <ext cx="1238250" cy="714375"/>
    <pic>
      <nvPicPr>
        <cNvPr id="114" name="Image 114" descr="Picture"/>
        <cNvPicPr/>
      </nvPicPr>
      <blipFill>
        <a:blip cstate="print" r:embed="rId11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59</row>
      <rowOff>0</rowOff>
    </from>
    <ext cx="1238250" cy="714375"/>
    <pic>
      <nvPicPr>
        <cNvPr id="115" name="Image 115" descr="Picture"/>
        <cNvPicPr/>
      </nvPicPr>
      <blipFill>
        <a:blip cstate="print" r:embed="rId11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59</row>
      <rowOff>0</rowOff>
    </from>
    <ext cx="1238250" cy="714375"/>
    <pic>
      <nvPicPr>
        <cNvPr id="116" name="Image 116" descr="Picture"/>
        <cNvPicPr/>
      </nvPicPr>
      <blipFill>
        <a:blip cstate="print" r:embed="rId11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60</row>
      <rowOff>0</rowOff>
    </from>
    <ext cx="1238250" cy="714375"/>
    <pic>
      <nvPicPr>
        <cNvPr id="117" name="Image 117" descr="Picture"/>
        <cNvPicPr/>
      </nvPicPr>
      <blipFill>
        <a:blip cstate="print" r:embed="rId11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60</row>
      <rowOff>0</rowOff>
    </from>
    <ext cx="1238250" cy="714375"/>
    <pic>
      <nvPicPr>
        <cNvPr id="118" name="Image 118" descr="Picture"/>
        <cNvPicPr/>
      </nvPicPr>
      <blipFill>
        <a:blip cstate="print" r:embed="rId11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61</row>
      <rowOff>0</rowOff>
    </from>
    <ext cx="1238250" cy="714375"/>
    <pic>
      <nvPicPr>
        <cNvPr id="119" name="Image 119" descr="Picture"/>
        <cNvPicPr/>
      </nvPicPr>
      <blipFill>
        <a:blip cstate="print" r:embed="rId11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61</row>
      <rowOff>0</rowOff>
    </from>
    <ext cx="1238250" cy="714375"/>
    <pic>
      <nvPicPr>
        <cNvPr id="120" name="Image 120" descr="Picture"/>
        <cNvPicPr/>
      </nvPicPr>
      <blipFill>
        <a:blip cstate="print" r:embed="rId12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62</row>
      <rowOff>0</rowOff>
    </from>
    <ext cx="1238250" cy="714375"/>
    <pic>
      <nvPicPr>
        <cNvPr id="121" name="Image 121" descr="Picture"/>
        <cNvPicPr/>
      </nvPicPr>
      <blipFill>
        <a:blip cstate="print" r:embed="rId12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62</row>
      <rowOff>0</rowOff>
    </from>
    <ext cx="1238250" cy="714375"/>
    <pic>
      <nvPicPr>
        <cNvPr id="122" name="Image 122" descr="Picture"/>
        <cNvPicPr/>
      </nvPicPr>
      <blipFill>
        <a:blip cstate="print" r:embed="rId12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63</row>
      <rowOff>0</rowOff>
    </from>
    <ext cx="1238250" cy="714375"/>
    <pic>
      <nvPicPr>
        <cNvPr id="123" name="Image 123" descr="Picture"/>
        <cNvPicPr/>
      </nvPicPr>
      <blipFill>
        <a:blip cstate="print" r:embed="rId12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63</row>
      <rowOff>0</rowOff>
    </from>
    <ext cx="1238250" cy="714375"/>
    <pic>
      <nvPicPr>
        <cNvPr id="124" name="Image 124" descr="Picture"/>
        <cNvPicPr/>
      </nvPicPr>
      <blipFill>
        <a:blip cstate="print" r:embed="rId12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64</row>
      <rowOff>0</rowOff>
    </from>
    <ext cx="1238250" cy="714375"/>
    <pic>
      <nvPicPr>
        <cNvPr id="125" name="Image 125" descr="Picture"/>
        <cNvPicPr/>
      </nvPicPr>
      <blipFill>
        <a:blip cstate="print" r:embed="rId12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64</row>
      <rowOff>0</rowOff>
    </from>
    <ext cx="1238250" cy="714375"/>
    <pic>
      <nvPicPr>
        <cNvPr id="126" name="Image 126" descr="Picture"/>
        <cNvPicPr/>
      </nvPicPr>
      <blipFill>
        <a:blip cstate="print" r:embed="rId12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65</row>
      <rowOff>0</rowOff>
    </from>
    <ext cx="1238250" cy="714375"/>
    <pic>
      <nvPicPr>
        <cNvPr id="127" name="Image 127" descr="Picture"/>
        <cNvPicPr/>
      </nvPicPr>
      <blipFill>
        <a:blip cstate="print" r:embed="rId12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65</row>
      <rowOff>0</rowOff>
    </from>
    <ext cx="1238250" cy="714375"/>
    <pic>
      <nvPicPr>
        <cNvPr id="128" name="Image 128" descr="Picture"/>
        <cNvPicPr/>
      </nvPicPr>
      <blipFill>
        <a:blip cstate="print" r:embed="rId12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66</row>
      <rowOff>0</rowOff>
    </from>
    <ext cx="1238250" cy="714375"/>
    <pic>
      <nvPicPr>
        <cNvPr id="129" name="Image 129" descr="Picture"/>
        <cNvPicPr/>
      </nvPicPr>
      <blipFill>
        <a:blip cstate="print" r:embed="rId12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66</row>
      <rowOff>0</rowOff>
    </from>
    <ext cx="1238250" cy="714375"/>
    <pic>
      <nvPicPr>
        <cNvPr id="130" name="Image 130" descr="Picture"/>
        <cNvPicPr/>
      </nvPicPr>
      <blipFill>
        <a:blip cstate="print" r:embed="rId130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67</row>
      <rowOff>0</rowOff>
    </from>
    <ext cx="1238250" cy="714375"/>
    <pic>
      <nvPicPr>
        <cNvPr id="131" name="Image 131" descr="Picture"/>
        <cNvPicPr/>
      </nvPicPr>
      <blipFill>
        <a:blip cstate="print" r:embed="rId131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67</row>
      <rowOff>0</rowOff>
    </from>
    <ext cx="1238250" cy="714375"/>
    <pic>
      <nvPicPr>
        <cNvPr id="132" name="Image 132" descr="Picture"/>
        <cNvPicPr/>
      </nvPicPr>
      <blipFill>
        <a:blip cstate="print" r:embed="rId132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68</row>
      <rowOff>0</rowOff>
    </from>
    <ext cx="1238250" cy="714375"/>
    <pic>
      <nvPicPr>
        <cNvPr id="133" name="Image 133" descr="Picture"/>
        <cNvPicPr/>
      </nvPicPr>
      <blipFill>
        <a:blip cstate="print" r:embed="rId133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68</row>
      <rowOff>0</rowOff>
    </from>
    <ext cx="1238250" cy="714375"/>
    <pic>
      <nvPicPr>
        <cNvPr id="134" name="Image 134" descr="Picture"/>
        <cNvPicPr/>
      </nvPicPr>
      <blipFill>
        <a:blip cstate="print" r:embed="rId134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69</row>
      <rowOff>0</rowOff>
    </from>
    <ext cx="1238250" cy="714375"/>
    <pic>
      <nvPicPr>
        <cNvPr id="135" name="Image 135" descr="Picture"/>
        <cNvPicPr/>
      </nvPicPr>
      <blipFill>
        <a:blip cstate="print" r:embed="rId135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69</row>
      <rowOff>0</rowOff>
    </from>
    <ext cx="1238250" cy="714375"/>
    <pic>
      <nvPicPr>
        <cNvPr id="136" name="Image 136" descr="Picture"/>
        <cNvPicPr/>
      </nvPicPr>
      <blipFill>
        <a:blip cstate="print" r:embed="rId136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70</row>
      <rowOff>0</rowOff>
    </from>
    <ext cx="1238250" cy="714375"/>
    <pic>
      <nvPicPr>
        <cNvPr id="137" name="Image 137" descr="Picture"/>
        <cNvPicPr/>
      </nvPicPr>
      <blipFill>
        <a:blip cstate="print" r:embed="rId137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70</row>
      <rowOff>0</rowOff>
    </from>
    <ext cx="1238250" cy="714375"/>
    <pic>
      <nvPicPr>
        <cNvPr id="138" name="Image 138" descr="Picture"/>
        <cNvPicPr/>
      </nvPicPr>
      <blipFill>
        <a:blip cstate="print" r:embed="rId138"/>
        <a:stretch>
          <a:fillRect/>
        </a:stretch>
      </blipFill>
      <spPr>
        <a:prstGeom prst="rect"/>
      </spPr>
    </pic>
    <clientData/>
  </oneCellAnchor>
  <oneCellAnchor>
    <from>
      <col>2</col>
      <colOff>0</colOff>
      <row>71</row>
      <rowOff>0</rowOff>
    </from>
    <ext cx="1238250" cy="714375"/>
    <pic>
      <nvPicPr>
        <cNvPr id="139" name="Image 139" descr="Picture"/>
        <cNvPicPr/>
      </nvPicPr>
      <blipFill>
        <a:blip cstate="print" r:embed="rId139"/>
        <a:stretch>
          <a:fillRect/>
        </a:stretch>
      </blipFill>
      <spPr>
        <a:prstGeom prst="rect"/>
      </spPr>
    </pic>
    <clientData/>
  </oneCellAnchor>
  <oneCellAnchor>
    <from>
      <col>4</col>
      <colOff>0</colOff>
      <row>71</row>
      <rowOff>0</rowOff>
    </from>
    <ext cx="1238250" cy="714375"/>
    <pic>
      <nvPicPr>
        <cNvPr id="140" name="Image 140" descr="Picture"/>
        <cNvPicPr/>
      </nvPicPr>
      <blipFill>
        <a:blip cstate="print" r:embed="rId140"/>
        <a:stretch>
          <a:fillRect/>
        </a:stretch>
      </blipFill>
      <spPr>
        <a:prstGeom prst="rect"/>
      </spPr>
    </pic>
    <clientData/>
  </oneCellAnchor>
</wsDr>
</file>

<file path=xl/drawings/drawing1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46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46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78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78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147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147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112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112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97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97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1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107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107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138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138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149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149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137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137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5</col>
      <colOff>0</colOff>
      <row>137</row>
      <rowOff>0</rowOff>
    </from>
    <ext cx="1238250" cy="714375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</wsDr>
</file>

<file path=xl/drawings/drawing2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74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74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2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134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134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5</col>
      <colOff>0</colOff>
      <row>95</row>
      <rowOff>0</rowOff>
    </from>
    <ext cx="1238250" cy="714375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</wsDr>
</file>

<file path=xl/drawings/drawing3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151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151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102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102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283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283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3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103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103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79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79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298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298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192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192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5</col>
      <colOff>0</colOff>
      <row>192</row>
      <rowOff>0</rowOff>
    </from>
    <ext cx="1238250" cy="714375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</wsDr>
</file>

<file path=xl/drawings/drawing4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151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151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192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192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75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75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130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130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4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132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132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  <oneCellAnchor>
    <from>
      <col>5</col>
      <colOff>0</colOff>
      <row>132</row>
      <rowOff>0</rowOff>
    </from>
    <ext cx="1238250" cy="714375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</wsDr>
</file>

<file path=xl/drawings/drawing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77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77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295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295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120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120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46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46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96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96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59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59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86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86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5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485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485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135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135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0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212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212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63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63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68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68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3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308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308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4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157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157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5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95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95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6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142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142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45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45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6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43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43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7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304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304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8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62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62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drawings/drawing9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1</col>
      <colOff>0</colOff>
      <row>48</row>
      <rowOff>0</rowOff>
    </from>
    <ext cx="1238250" cy="7143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  <oneCellAnchor>
    <from>
      <col>3</col>
      <colOff>0</colOff>
      <row>48</row>
      <rowOff>0</rowOff>
    </from>
    <ext cx="1238250" cy="714375"/>
    <pic>
      <nvPicPr>
        <cNvPr id="2" name="Image 2" descr="Picture"/>
        <cNvPicPr/>
      </nvPicPr>
      <blipFill>
        <a:blip cstate="print" r:embed="rId2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10.xml.rels><Relationships xmlns="http://schemas.openxmlformats.org/package/2006/relationships"><Relationship Type="http://schemas.openxmlformats.org/officeDocument/2006/relationships/drawing" Target="/xl/drawings/drawing10.xml" Id="rId1" /></Relationships>
</file>

<file path=xl/worksheets/_rels/sheet11.xml.rels><Relationships xmlns="http://schemas.openxmlformats.org/package/2006/relationships"><Relationship Type="http://schemas.openxmlformats.org/officeDocument/2006/relationships/drawing" Target="/xl/drawings/drawing11.xml" Id="rId1" /></Relationships>
</file>

<file path=xl/worksheets/_rels/sheet12.xml.rels><Relationships xmlns="http://schemas.openxmlformats.org/package/2006/relationships"><Relationship Type="http://schemas.openxmlformats.org/officeDocument/2006/relationships/drawing" Target="/xl/drawings/drawing12.xml" Id="rId1" /></Relationships>
</file>

<file path=xl/worksheets/_rels/sheet13.xml.rels><Relationships xmlns="http://schemas.openxmlformats.org/package/2006/relationships"><Relationship Type="http://schemas.openxmlformats.org/officeDocument/2006/relationships/drawing" Target="/xl/drawings/drawing13.xml" Id="rId1" /></Relationships>
</file>

<file path=xl/worksheets/_rels/sheet14.xml.rels><Relationships xmlns="http://schemas.openxmlformats.org/package/2006/relationships"><Relationship Type="http://schemas.openxmlformats.org/officeDocument/2006/relationships/drawing" Target="/xl/drawings/drawing14.xml" Id="rId1" /></Relationships>
</file>

<file path=xl/worksheets/_rels/sheet15.xml.rels><Relationships xmlns="http://schemas.openxmlformats.org/package/2006/relationships"><Relationship Type="http://schemas.openxmlformats.org/officeDocument/2006/relationships/drawing" Target="/xl/drawings/drawing15.xml" Id="rId1" /></Relationships>
</file>

<file path=xl/worksheets/_rels/sheet16.xml.rels><Relationships xmlns="http://schemas.openxmlformats.org/package/2006/relationships"><Relationship Type="http://schemas.openxmlformats.org/officeDocument/2006/relationships/drawing" Target="/xl/drawings/drawing16.xml" Id="rId1" /></Relationships>
</file>

<file path=xl/worksheets/_rels/sheet17.xml.rels><Relationships xmlns="http://schemas.openxmlformats.org/package/2006/relationships"><Relationship Type="http://schemas.openxmlformats.org/officeDocument/2006/relationships/drawing" Target="/xl/drawings/drawing17.xml" Id="rId1" /></Relationships>
</file>

<file path=xl/worksheets/_rels/sheet18.xml.rels><Relationships xmlns="http://schemas.openxmlformats.org/package/2006/relationships"><Relationship Type="http://schemas.openxmlformats.org/officeDocument/2006/relationships/drawing" Target="/xl/drawings/drawing18.xml" Id="rId1" /></Relationships>
</file>

<file path=xl/worksheets/_rels/sheet19.xml.rels><Relationships xmlns="http://schemas.openxmlformats.org/package/2006/relationships"><Relationship Type="http://schemas.openxmlformats.org/officeDocument/2006/relationships/drawing" Target="/xl/drawings/drawing19.xml" Id="rId1" 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_rels/sheet20.xml.rels><Relationships xmlns="http://schemas.openxmlformats.org/package/2006/relationships"><Relationship Type="http://schemas.openxmlformats.org/officeDocument/2006/relationships/drawing" Target="/xl/drawings/drawing20.xml" Id="rId1" /></Relationships>
</file>

<file path=xl/worksheets/_rels/sheet21.xml.rels><Relationships xmlns="http://schemas.openxmlformats.org/package/2006/relationships"><Relationship Type="http://schemas.openxmlformats.org/officeDocument/2006/relationships/drawing" Target="/xl/drawings/drawing21.xml" Id="rId1" /></Relationships>
</file>

<file path=xl/worksheets/_rels/sheet22.xml.rels><Relationships xmlns="http://schemas.openxmlformats.org/package/2006/relationships"><Relationship Type="http://schemas.openxmlformats.org/officeDocument/2006/relationships/drawing" Target="/xl/drawings/drawing22.xml" Id="rId1" /></Relationships>
</file>

<file path=xl/worksheets/_rels/sheet23.xml.rels><Relationships xmlns="http://schemas.openxmlformats.org/package/2006/relationships"><Relationship Type="http://schemas.openxmlformats.org/officeDocument/2006/relationships/drawing" Target="/xl/drawings/drawing23.xml" Id="rId1" /></Relationships>
</file>

<file path=xl/worksheets/_rels/sheet24.xml.rels><Relationships xmlns="http://schemas.openxmlformats.org/package/2006/relationships"><Relationship Type="http://schemas.openxmlformats.org/officeDocument/2006/relationships/drawing" Target="/xl/drawings/drawing24.xml" Id="rId1" /></Relationships>
</file>

<file path=xl/worksheets/_rels/sheet25.xml.rels><Relationships xmlns="http://schemas.openxmlformats.org/package/2006/relationships"><Relationship Type="http://schemas.openxmlformats.org/officeDocument/2006/relationships/drawing" Target="/xl/drawings/drawing25.xml" Id="rId1" /></Relationships>
</file>

<file path=xl/worksheets/_rels/sheet26.xml.rels><Relationships xmlns="http://schemas.openxmlformats.org/package/2006/relationships"><Relationship Type="http://schemas.openxmlformats.org/officeDocument/2006/relationships/drawing" Target="/xl/drawings/drawing26.xml" Id="rId1" /></Relationships>
</file>

<file path=xl/worksheets/_rels/sheet27.xml.rels><Relationships xmlns="http://schemas.openxmlformats.org/package/2006/relationships"><Relationship Type="http://schemas.openxmlformats.org/officeDocument/2006/relationships/drawing" Target="/xl/drawings/drawing27.xml" Id="rId1" /></Relationships>
</file>

<file path=xl/worksheets/_rels/sheet28.xml.rels><Relationships xmlns="http://schemas.openxmlformats.org/package/2006/relationships"><Relationship Type="http://schemas.openxmlformats.org/officeDocument/2006/relationships/drawing" Target="/xl/drawings/drawing28.xml" Id="rId1" /></Relationships>
</file>

<file path=xl/worksheets/_rels/sheet29.xml.rels><Relationships xmlns="http://schemas.openxmlformats.org/package/2006/relationships"><Relationship Type="http://schemas.openxmlformats.org/officeDocument/2006/relationships/drawing" Target="/xl/drawings/drawing29.xml" Id="rId1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 /></Relationships>
</file>

<file path=xl/worksheets/_rels/sheet30.xml.rels><Relationships xmlns="http://schemas.openxmlformats.org/package/2006/relationships"><Relationship Type="http://schemas.openxmlformats.org/officeDocument/2006/relationships/drawing" Target="/xl/drawings/drawing30.xml" Id="rId1" /></Relationships>
</file>

<file path=xl/worksheets/_rels/sheet31.xml.rels><Relationships xmlns="http://schemas.openxmlformats.org/package/2006/relationships"><Relationship Type="http://schemas.openxmlformats.org/officeDocument/2006/relationships/drawing" Target="/xl/drawings/drawing31.xml" Id="rId1" /></Relationships>
</file>

<file path=xl/worksheets/_rels/sheet32.xml.rels><Relationships xmlns="http://schemas.openxmlformats.org/package/2006/relationships"><Relationship Type="http://schemas.openxmlformats.org/officeDocument/2006/relationships/drawing" Target="/xl/drawings/drawing32.xml" Id="rId1" /></Relationships>
</file>

<file path=xl/worksheets/_rels/sheet33.xml.rels><Relationships xmlns="http://schemas.openxmlformats.org/package/2006/relationships"><Relationship Type="http://schemas.openxmlformats.org/officeDocument/2006/relationships/drawing" Target="/xl/drawings/drawing33.xml" Id="rId1" /></Relationships>
</file>

<file path=xl/worksheets/_rels/sheet34.xml.rels><Relationships xmlns="http://schemas.openxmlformats.org/package/2006/relationships"><Relationship Type="http://schemas.openxmlformats.org/officeDocument/2006/relationships/drawing" Target="/xl/drawings/drawing34.xml" Id="rId1" /></Relationships>
</file>

<file path=xl/worksheets/_rels/sheet35.xml.rels><Relationships xmlns="http://schemas.openxmlformats.org/package/2006/relationships"><Relationship Type="http://schemas.openxmlformats.org/officeDocument/2006/relationships/drawing" Target="/xl/drawings/drawing35.xml" Id="rId1" /></Relationships>
</file>

<file path=xl/worksheets/_rels/sheet36.xml.rels><Relationships xmlns="http://schemas.openxmlformats.org/package/2006/relationships"><Relationship Type="http://schemas.openxmlformats.org/officeDocument/2006/relationships/drawing" Target="/xl/drawings/drawing36.xml" Id="rId1" /></Relationships>
</file>

<file path=xl/worksheets/_rels/sheet37.xml.rels><Relationships xmlns="http://schemas.openxmlformats.org/package/2006/relationships"><Relationship Type="http://schemas.openxmlformats.org/officeDocument/2006/relationships/drawing" Target="/xl/drawings/drawing37.xml" Id="rId1" /></Relationships>
</file>

<file path=xl/worksheets/_rels/sheet38.xml.rels><Relationships xmlns="http://schemas.openxmlformats.org/package/2006/relationships"><Relationship Type="http://schemas.openxmlformats.org/officeDocument/2006/relationships/drawing" Target="/xl/drawings/drawing38.xml" Id="rId1" /></Relationships>
</file>

<file path=xl/worksheets/_rels/sheet39.xml.rels><Relationships xmlns="http://schemas.openxmlformats.org/package/2006/relationships"><Relationship Type="http://schemas.openxmlformats.org/officeDocument/2006/relationships/drawing" Target="/xl/drawings/drawing39.xml" Id="rId1" 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 /></Relationships>
</file>

<file path=xl/worksheets/_rels/sheet40.xml.rels><Relationships xmlns="http://schemas.openxmlformats.org/package/2006/relationships"><Relationship Type="http://schemas.openxmlformats.org/officeDocument/2006/relationships/drawing" Target="/xl/drawings/drawing40.xml" Id="rId1" /></Relationships>
</file>

<file path=xl/worksheets/_rels/sheet41.xml.rels><Relationships xmlns="http://schemas.openxmlformats.org/package/2006/relationships"><Relationship Type="http://schemas.openxmlformats.org/officeDocument/2006/relationships/drawing" Target="/xl/drawings/drawing41.xml" Id="rId1" /></Relationships>
</file>

<file path=xl/worksheets/_rels/sheet42.xml.rels><Relationships xmlns="http://schemas.openxmlformats.org/package/2006/relationships"><Relationship Type="http://schemas.openxmlformats.org/officeDocument/2006/relationships/drawing" Target="/xl/drawings/drawing42.xml" Id="rId1" /></Relationships>
</file>

<file path=xl/worksheets/_rels/sheet43.xml.rels><Relationships xmlns="http://schemas.openxmlformats.org/package/2006/relationships"><Relationship Type="http://schemas.openxmlformats.org/officeDocument/2006/relationships/drawing" Target="/xl/drawings/drawing43.xml" Id="rId1" /></Relationships>
</file>

<file path=xl/worksheets/_rels/sheet44.xml.rels><Relationships xmlns="http://schemas.openxmlformats.org/package/2006/relationships"><Relationship Type="http://schemas.openxmlformats.org/officeDocument/2006/relationships/drawing" Target="/xl/drawings/drawing44.xml" Id="rId1" /></Relationships>
</file>

<file path=xl/worksheets/_rels/sheet45.xml.rels><Relationships xmlns="http://schemas.openxmlformats.org/package/2006/relationships"><Relationship Type="http://schemas.openxmlformats.org/officeDocument/2006/relationships/drawing" Target="/xl/drawings/drawing45.xml" Id="rId1" /></Relationships>
</file>

<file path=xl/worksheets/_rels/sheet46.xml.rels><Relationships xmlns="http://schemas.openxmlformats.org/package/2006/relationships"><Relationship Type="http://schemas.openxmlformats.org/officeDocument/2006/relationships/drawing" Target="/xl/drawings/drawing46.xml" Id="rId1" /></Relationships>
</file>

<file path=xl/worksheets/_rels/sheet47.xml.rels><Relationships xmlns="http://schemas.openxmlformats.org/package/2006/relationships"><Relationship Type="http://schemas.openxmlformats.org/officeDocument/2006/relationships/drawing" Target="/xl/drawings/drawing47.xml" Id="rId1" /></Relationships>
</file>

<file path=xl/worksheets/_rels/sheet48.xml.rels><Relationships xmlns="http://schemas.openxmlformats.org/package/2006/relationships"><Relationship Type="http://schemas.openxmlformats.org/officeDocument/2006/relationships/drawing" Target="/xl/drawings/drawing48.xml" Id="rId1" /></Relationships>
</file>

<file path=xl/worksheets/_rels/sheet49.xml.rels><Relationships xmlns="http://schemas.openxmlformats.org/package/2006/relationships"><Relationship Type="http://schemas.openxmlformats.org/officeDocument/2006/relationships/drawing" Target="/xl/drawings/drawing49.xml" Id="rId1" 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 /></Relationships>
</file>

<file path=xl/worksheets/_rels/sheet50.xml.rels><Relationships xmlns="http://schemas.openxmlformats.org/package/2006/relationships"><Relationship Type="http://schemas.openxmlformats.org/officeDocument/2006/relationships/drawing" Target="/xl/drawings/drawing50.xml" Id="rId1" /></Relationships>
</file>

<file path=xl/worksheets/_rels/sheet51.xml.rels><Relationships xmlns="http://schemas.openxmlformats.org/package/2006/relationships"><Relationship Type="http://schemas.openxmlformats.org/officeDocument/2006/relationships/drawing" Target="/xl/drawings/drawing51.xml" Id="rId1" /></Relationships>
</file>

<file path=xl/worksheets/_rels/sheet52.xml.rels><Relationships xmlns="http://schemas.openxmlformats.org/package/2006/relationships"><Relationship Type="http://schemas.openxmlformats.org/officeDocument/2006/relationships/drawing" Target="/xl/drawings/drawing52.xml" Id="rId1" /></Relationships>
</file>

<file path=xl/worksheets/_rels/sheet53.xml.rels><Relationships xmlns="http://schemas.openxmlformats.org/package/2006/relationships"><Relationship Type="http://schemas.openxmlformats.org/officeDocument/2006/relationships/drawing" Target="/xl/drawings/drawing53.xml" Id="rId1" /></Relationships>
</file>

<file path=xl/worksheets/_rels/sheet54.xml.rels><Relationships xmlns="http://schemas.openxmlformats.org/package/2006/relationships"><Relationship Type="http://schemas.openxmlformats.org/officeDocument/2006/relationships/drawing" Target="/xl/drawings/drawing54.xml" Id="rId1" /></Relationships>
</file>

<file path=xl/worksheets/_rels/sheet55.xml.rels><Relationships xmlns="http://schemas.openxmlformats.org/package/2006/relationships"><Relationship Type="http://schemas.openxmlformats.org/officeDocument/2006/relationships/drawing" Target="/xl/drawings/drawing55.xml" Id="rId1" /></Relationships>
</file>

<file path=xl/worksheets/_rels/sheet56.xml.rels><Relationships xmlns="http://schemas.openxmlformats.org/package/2006/relationships"><Relationship Type="http://schemas.openxmlformats.org/officeDocument/2006/relationships/drawing" Target="/xl/drawings/drawing56.xml" Id="rId1" /></Relationships>
</file>

<file path=xl/worksheets/_rels/sheet58.xml.rels><Relationships xmlns="http://schemas.openxmlformats.org/package/2006/relationships"><Relationship Type="http://schemas.openxmlformats.org/officeDocument/2006/relationships/drawing" Target="/xl/drawings/drawing57.xml" Id="rId1" /></Relationships>
</file>

<file path=xl/worksheets/_rels/sheet59.xml.rels><Relationships xmlns="http://schemas.openxmlformats.org/package/2006/relationships"><Relationship Type="http://schemas.openxmlformats.org/officeDocument/2006/relationships/drawing" Target="/xl/drawings/drawing58.xml" Id="rId1" 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 /></Relationships>
</file>

<file path=xl/worksheets/_rels/sheet60.xml.rels><Relationships xmlns="http://schemas.openxmlformats.org/package/2006/relationships"><Relationship Type="http://schemas.openxmlformats.org/officeDocument/2006/relationships/drawing" Target="/xl/drawings/drawing59.xml" Id="rId1" /></Relationships>
</file>

<file path=xl/worksheets/_rels/sheet61.xml.rels><Relationships xmlns="http://schemas.openxmlformats.org/package/2006/relationships"><Relationship Type="http://schemas.openxmlformats.org/officeDocument/2006/relationships/drawing" Target="/xl/drawings/drawing60.xml" Id="rId1" /></Relationships>
</file>

<file path=xl/worksheets/_rels/sheet62.xml.rels><Relationships xmlns="http://schemas.openxmlformats.org/package/2006/relationships"><Relationship Type="http://schemas.openxmlformats.org/officeDocument/2006/relationships/drawing" Target="/xl/drawings/drawing61.xml" Id="rId1" /></Relationships>
</file>

<file path=xl/worksheets/_rels/sheet63.xml.rels><Relationships xmlns="http://schemas.openxmlformats.org/package/2006/relationships"><Relationship Type="http://schemas.openxmlformats.org/officeDocument/2006/relationships/drawing" Target="/xl/drawings/drawing62.xml" Id="rId1" /></Relationships>
</file>

<file path=xl/worksheets/_rels/sheet64.xml.rels><Relationships xmlns="http://schemas.openxmlformats.org/package/2006/relationships"><Relationship Type="http://schemas.openxmlformats.org/officeDocument/2006/relationships/drawing" Target="/xl/drawings/drawing63.xml" Id="rId1" /></Relationships>
</file>

<file path=xl/worksheets/_rels/sheet65.xml.rels><Relationships xmlns="http://schemas.openxmlformats.org/package/2006/relationships"><Relationship Type="http://schemas.openxmlformats.org/officeDocument/2006/relationships/drawing" Target="/xl/drawings/drawing64.xml" Id="rId1" /></Relationships>
</file>

<file path=xl/worksheets/_rels/sheet66.xml.rels><Relationships xmlns="http://schemas.openxmlformats.org/package/2006/relationships"><Relationship Type="http://schemas.openxmlformats.org/officeDocument/2006/relationships/drawing" Target="/xl/drawings/drawing65.xml" Id="rId1" /></Relationships>
</file>

<file path=xl/worksheets/_rels/sheet67.xml.rels><Relationships xmlns="http://schemas.openxmlformats.org/package/2006/relationships"><Relationship Type="http://schemas.openxmlformats.org/officeDocument/2006/relationships/drawing" Target="/xl/drawings/drawing66.xml" Id="rId1" /></Relationships>
</file>

<file path=xl/worksheets/_rels/sheet68.xml.rels><Relationships xmlns="http://schemas.openxmlformats.org/package/2006/relationships"><Relationship Type="http://schemas.openxmlformats.org/officeDocument/2006/relationships/drawing" Target="/xl/drawings/drawing67.xml" Id="rId1" /></Relationships>
</file>

<file path=xl/worksheets/_rels/sheet69.xml.rels><Relationships xmlns="http://schemas.openxmlformats.org/package/2006/relationships"><Relationship Type="http://schemas.openxmlformats.org/officeDocument/2006/relationships/drawing" Target="/xl/drawings/drawing68.xml" Id="rId1" 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7.xml" Id="rId1" /></Relationships>
</file>

<file path=xl/worksheets/_rels/sheet70.xml.rels><Relationships xmlns="http://schemas.openxmlformats.org/package/2006/relationships"><Relationship Type="http://schemas.openxmlformats.org/officeDocument/2006/relationships/drawing" Target="/xl/drawings/drawing69.xml" Id="rId1" /></Relationships>
</file>

<file path=xl/worksheets/_rels/sheet8.xml.rels><Relationships xmlns="http://schemas.openxmlformats.org/package/2006/relationships"><Relationship Type="http://schemas.openxmlformats.org/officeDocument/2006/relationships/drawing" Target="/xl/drawings/drawing8.xml" Id="rId1" /></Relationships>
</file>

<file path=xl/worksheets/_rels/sheet9.xml.rels><Relationships xmlns="http://schemas.openxmlformats.org/package/2006/relationships"><Relationship Type="http://schemas.openxmlformats.org/officeDocument/2006/relationships/drawing" Target="/xl/drawings/drawing9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72"/>
  <sheetViews>
    <sheetView tabSelected="1" workbookViewId="0">
      <selection activeCell="A1" sqref="A1:B1"/>
    </sheetView>
  </sheetViews>
  <sheetFormatPr baseColWidth="8" defaultRowHeight="14.5"/>
  <cols>
    <col width="8.81640625" bestFit="1" customWidth="1" min="1" max="1"/>
    <col width="65.453125" bestFit="1" customWidth="1" min="2" max="2"/>
    <col width="22" customWidth="1" min="3" max="3"/>
    <col width="22" customWidth="1" min="5" max="5"/>
    <col width="22" customWidth="1" min="7" max="7"/>
  </cols>
  <sheetData>
    <row r="1" customFormat="1" s="74">
      <c r="A1" s="74" t="inlineStr">
        <is>
          <t>EDELWEISS MUTUAL FUND</t>
        </is>
      </c>
    </row>
    <row r="2" customFormat="1" s="74">
      <c r="A2" s="74" t="inlineStr">
        <is>
          <t>PORTFOLIO STATEMENT as on 31 Dec 02025</t>
        </is>
      </c>
    </row>
    <row r="3" customFormat="1" s="74">
      <c r="A3" s="74" t="inlineStr">
        <is>
          <t>Fund Id</t>
        </is>
      </c>
      <c r="B3" s="74" t="inlineStr">
        <is>
          <t>Fund Desc</t>
        </is>
      </c>
      <c r="C3" s="76" t="inlineStr">
        <is>
          <t>Scheme Risk- O - Meter</t>
        </is>
      </c>
      <c r="D3" s="76" t="inlineStr">
        <is>
          <t>Benchmark of the Scheme</t>
        </is>
      </c>
      <c r="E3" s="76" t="inlineStr">
        <is>
          <t>Benchmark Risk-o-meter</t>
        </is>
      </c>
      <c r="F3" s="76" t="inlineStr">
        <is>
          <t>Benchmark of the Scheme</t>
        </is>
      </c>
      <c r="G3" s="76" t="inlineStr">
        <is>
          <t>Benchmark Risk-o-meter</t>
        </is>
      </c>
    </row>
    <row r="4" ht="70" customHeight="1">
      <c r="A4" t="inlineStr">
        <is>
          <t>EDFF33</t>
        </is>
      </c>
      <c r="B4" s="47">
        <f>HYPERLINK("[EDEL_Portfolio Monthly Notes 31-Dec-2025.xlsx]EDFF33!A1","BHARAT Bond FOF - April 2033")</f>
        <v/>
      </c>
      <c r="C4" s="76" t="n"/>
      <c r="D4" s="76" t="inlineStr">
        <is>
          <t>Nifty BHARAT Bond Index - April 2033</t>
        </is>
      </c>
      <c r="E4" s="76" t="n"/>
      <c r="F4" s="77" t="inlineStr">
        <is>
          <t>-</t>
        </is>
      </c>
      <c r="G4" s="77" t="inlineStr">
        <is>
          <t>-</t>
        </is>
      </c>
    </row>
    <row r="5" ht="70" customHeight="1">
      <c r="A5" t="inlineStr">
        <is>
          <t>EDGSEC</t>
        </is>
      </c>
      <c r="B5" s="47">
        <f>HYPERLINK("[EDEL_Portfolio Monthly Notes 31-Dec-2025.xlsx]EDGSEC!A1","Edelweiss Government Securities Fund")</f>
        <v/>
      </c>
      <c r="C5" s="76" t="n"/>
      <c r="D5" s="76" t="inlineStr">
        <is>
          <t>CRISIL Dynamic Gilt Index (Tier I Benchmark)</t>
        </is>
      </c>
      <c r="E5" s="76" t="n"/>
      <c r="F5" s="76" t="inlineStr">
        <is>
          <t>NIFTY G-Sec Index - A-III (Tier II Scheme Benchmark)</t>
        </is>
      </c>
      <c r="G5" s="76" t="n"/>
    </row>
    <row r="6" ht="70" customHeight="1">
      <c r="A6" t="inlineStr">
        <is>
          <t>EDONTF</t>
        </is>
      </c>
      <c r="B6" s="47">
        <f>HYPERLINK("[EDEL_Portfolio Monthly Notes 31-Dec-2025.xlsx]EDONTF!A1","EDELWEISS OVERNIGHT FUND")</f>
        <v/>
      </c>
      <c r="C6" s="76" t="n"/>
      <c r="D6" s="76" t="inlineStr">
        <is>
          <t>CRISIL Liquid Overnight Index (Tier I Benchmark)</t>
        </is>
      </c>
      <c r="E6" s="76" t="n"/>
      <c r="F6" s="77" t="inlineStr">
        <is>
          <t>-</t>
        </is>
      </c>
      <c r="G6" s="77" t="inlineStr">
        <is>
          <t>-</t>
        </is>
      </c>
    </row>
    <row r="7" ht="70" customHeight="1">
      <c r="A7" t="inlineStr">
        <is>
          <t>EECONF</t>
        </is>
      </c>
      <c r="B7" s="47">
        <f>HYPERLINK("[EDEL_Portfolio Monthly Notes 31-Dec-2025.xlsx]EECONF!A1","Edelweiss Consumption Fund")</f>
        <v/>
      </c>
      <c r="C7" s="76" t="n"/>
      <c r="D7" s="76" t="inlineStr">
        <is>
          <t>NIFTY INDIA CONSUMPTION TRI</t>
        </is>
      </c>
      <c r="E7" s="76" t="n"/>
      <c r="F7" s="77" t="inlineStr">
        <is>
          <t>-</t>
        </is>
      </c>
      <c r="G7" s="77" t="inlineStr">
        <is>
          <t>-</t>
        </is>
      </c>
    </row>
    <row r="8" ht="70" customHeight="1">
      <c r="A8" t="inlineStr">
        <is>
          <t>EEESCF</t>
        </is>
      </c>
      <c r="B8" s="47">
        <f>HYPERLINK("[EDEL_Portfolio Monthly Notes 31-Dec-2025.xlsx]EEESCF!A1","Edelweiss Small Cap Fund")</f>
        <v/>
      </c>
      <c r="C8" s="76" t="n"/>
      <c r="D8" s="76" t="inlineStr">
        <is>
          <t>Nifty Smallcap 250 - TRI</t>
        </is>
      </c>
      <c r="E8" s="76" t="n"/>
      <c r="F8" s="77" t="inlineStr">
        <is>
          <t>-</t>
        </is>
      </c>
      <c r="G8" s="77" t="inlineStr">
        <is>
          <t>-</t>
        </is>
      </c>
    </row>
    <row r="9" ht="70" customHeight="1">
      <c r="A9" t="inlineStr">
        <is>
          <t>EELMIF</t>
        </is>
      </c>
      <c r="B9" s="47">
        <f>HYPERLINK("[EDEL_Portfolio Monthly Notes 31-Dec-2025.xlsx]EELMIF!A1","Edelweiss NIFTY Large Mid Cap 250 Index Fund")</f>
        <v/>
      </c>
      <c r="C9" s="76" t="n"/>
      <c r="D9" s="76" t="inlineStr">
        <is>
          <t>Nifty LargeMidcap 250 Index - TRI</t>
        </is>
      </c>
      <c r="E9" s="76" t="n"/>
      <c r="F9" s="77" t="inlineStr">
        <is>
          <t>-</t>
        </is>
      </c>
      <c r="G9" s="77" t="inlineStr">
        <is>
          <t>-</t>
        </is>
      </c>
    </row>
    <row r="10" ht="70" customHeight="1">
      <c r="A10" t="inlineStr">
        <is>
          <t>EEMOFF</t>
        </is>
      </c>
      <c r="B10" s="47">
        <f>HYPERLINK("[EDEL_Portfolio Monthly Notes 31-Dec-2025.xlsx]EEMOFF!A1","Edelweiss Multi Asset Omni Fund of Fund")</f>
        <v/>
      </c>
      <c r="C10" s="76" t="n"/>
      <c r="D10" s="76" t="inlineStr">
        <is>
          <t>65% Nifty500 TRI + 15% Crisil Composite Bond Index + 10% Domestic Gold Price + 10% Domestic Silver Price</t>
        </is>
      </c>
      <c r="E10" s="76" t="n"/>
      <c r="F10" s="77" t="inlineStr">
        <is>
          <t>-</t>
        </is>
      </c>
      <c r="G10" s="77" t="inlineStr">
        <is>
          <t>-</t>
        </is>
      </c>
    </row>
    <row r="11" ht="70" customHeight="1">
      <c r="A11" t="inlineStr">
        <is>
          <t>EGSFOF</t>
        </is>
      </c>
      <c r="B11" s="47">
        <f>HYPERLINK("[EDEL_Portfolio Monthly Notes 31-Dec-2025.xlsx]EGSFOF!A1","Edelweiss Gold and Silver ETF FOF")</f>
        <v/>
      </c>
      <c r="C11" s="76" t="n"/>
      <c r="D11" s="76" t="inlineStr">
        <is>
          <t>Domestic Gold and Silver Prices</t>
        </is>
      </c>
      <c r="E11" s="76" t="n"/>
      <c r="F11" s="77" t="inlineStr">
        <is>
          <t>-</t>
        </is>
      </c>
      <c r="G11" s="77" t="inlineStr">
        <is>
          <t>-</t>
        </is>
      </c>
    </row>
    <row r="12" ht="70" customHeight="1">
      <c r="A12" t="inlineStr">
        <is>
          <t>ESEFOF</t>
        </is>
      </c>
      <c r="B12" s="47">
        <f>HYPERLINK("[EDEL_Portfolio Monthly Notes 31-Dec-2025.xlsx]ESEFOF!A1","Edelweiss Silver ETF Fund of Fund")</f>
        <v/>
      </c>
      <c r="C12" s="76" t="n"/>
      <c r="D12" s="76" t="inlineStr"/>
      <c r="E12" s="76" t="n"/>
      <c r="F12" s="77" t="inlineStr">
        <is>
          <t>-</t>
        </is>
      </c>
      <c r="G12" s="77" t="inlineStr">
        <is>
          <t>-</t>
        </is>
      </c>
    </row>
    <row r="13" ht="70" customHeight="1">
      <c r="A13" t="inlineStr">
        <is>
          <t>EDCF27</t>
        </is>
      </c>
      <c r="B13" s="47">
        <f>HYPERLINK("[EDEL_Portfolio Monthly Notes 31-Dec-2025.xlsx]EDCF27!A1","Edelweiss CRISIL-IBX AAA Bond NBFC-HFC - Jun 2027 Index Fund")</f>
        <v/>
      </c>
      <c r="C13" s="76" t="n"/>
      <c r="D13" s="76" t="inlineStr">
        <is>
          <t>CRISIL-IBX AAA NBFC-HFC - Jun 2027</t>
        </is>
      </c>
      <c r="E13" s="76" t="n"/>
      <c r="F13" s="77" t="inlineStr">
        <is>
          <t>-</t>
        </is>
      </c>
      <c r="G13" s="77" t="inlineStr">
        <is>
          <t>-</t>
        </is>
      </c>
    </row>
    <row r="14" ht="70" customHeight="1">
      <c r="A14" t="inlineStr">
        <is>
          <t>EDCG28</t>
        </is>
      </c>
      <c r="B14" s="47">
        <f>HYPERLINK("[EDEL_Portfolio Monthly Notes 31-Dec-2025.xlsx]EDCG28!A1","Edelweiss_CRISIL_IBX 50 50 Gilt Plus SDL Sep 2028 Index Fund")</f>
        <v/>
      </c>
      <c r="C14" s="76" t="n"/>
      <c r="D14" s="76" t="inlineStr">
        <is>
          <t>CRISIL IBX 50:50 Gilt Plus SDL Index - Sep 2028</t>
        </is>
      </c>
      <c r="E14" s="76" t="n"/>
      <c r="F14" s="77" t="inlineStr">
        <is>
          <t>-</t>
        </is>
      </c>
      <c r="G14" s="77" t="inlineStr">
        <is>
          <t>-</t>
        </is>
      </c>
    </row>
    <row r="15" ht="70" customHeight="1">
      <c r="A15" t="inlineStr">
        <is>
          <t>EEELSS</t>
        </is>
      </c>
      <c r="B15" s="47">
        <f>HYPERLINK("[EDEL_Portfolio Monthly Notes 31-Dec-2025.xlsx]EEELSS!A1","Edelweiss ELSS Tax saver Fund")</f>
        <v/>
      </c>
      <c r="C15" s="76" t="n"/>
      <c r="D15" s="76" t="inlineStr">
        <is>
          <t>NIFTY 500 TRI</t>
        </is>
      </c>
      <c r="E15" s="76" t="n"/>
      <c r="F15" s="77" t="inlineStr">
        <is>
          <t>-</t>
        </is>
      </c>
      <c r="G15" s="77" t="inlineStr">
        <is>
          <t>-</t>
        </is>
      </c>
    </row>
    <row r="16" ht="70" customHeight="1">
      <c r="A16" t="inlineStr">
        <is>
          <t>EEFOCF</t>
        </is>
      </c>
      <c r="B16" s="47">
        <f>HYPERLINK("[EDEL_Portfolio Monthly Notes 31-Dec-2025.xlsx]EEFOCF!A1","Edelweiss Focused Fund")</f>
        <v/>
      </c>
      <c r="C16" s="76" t="n"/>
      <c r="D16" s="76" t="inlineStr">
        <is>
          <t>NIFTY 500 TRI</t>
        </is>
      </c>
      <c r="E16" s="76" t="n"/>
      <c r="F16" s="77" t="inlineStr">
        <is>
          <t>-</t>
        </is>
      </c>
      <c r="G16" s="77" t="inlineStr">
        <is>
          <t>-</t>
        </is>
      </c>
    </row>
    <row r="17" ht="70" customHeight="1">
      <c r="A17" t="inlineStr">
        <is>
          <t>EEMMQI</t>
        </is>
      </c>
      <c r="B17" s="47">
        <f>HYPERLINK("[EDEL_Portfolio Monthly Notes 31-Dec-2025.xlsx]EEMMQI!A1","Edelweiss Nifty500 Multicap Momentum Quality 50 Index Fund")</f>
        <v/>
      </c>
      <c r="C17" s="76" t="n"/>
      <c r="D17" s="76" t="inlineStr">
        <is>
          <t>Nifty500 Multicap Momentum Quality 50 TRI</t>
        </is>
      </c>
      <c r="E17" s="76" t="n"/>
      <c r="F17" s="77" t="inlineStr">
        <is>
          <t>-</t>
        </is>
      </c>
      <c r="G17" s="77" t="inlineStr">
        <is>
          <t>-</t>
        </is>
      </c>
    </row>
    <row r="18" ht="70" customHeight="1">
      <c r="A18" t="inlineStr">
        <is>
          <t>EOEMOP</t>
        </is>
      </c>
      <c r="B18" s="47">
        <f>HYPERLINK("[EDEL_Portfolio Monthly Notes 31-Dec-2025.xlsx]EOEMOP!A1","Edelweiss Emerging Markets Opportunities Equity Offshore Fund")</f>
        <v/>
      </c>
      <c r="C18" s="76" t="n"/>
      <c r="D18" s="76" t="inlineStr">
        <is>
          <t>MSCI Emerging Market Index</t>
        </is>
      </c>
      <c r="E18" s="76" t="n"/>
      <c r="F18" s="77" t="inlineStr">
        <is>
          <t>-</t>
        </is>
      </c>
      <c r="G18" s="77" t="inlineStr">
        <is>
          <t>-</t>
        </is>
      </c>
    </row>
    <row r="19" ht="70" customHeight="1">
      <c r="A19" t="inlineStr">
        <is>
          <t>EDBE31</t>
        </is>
      </c>
      <c r="B19" s="47">
        <f>HYPERLINK("[EDEL_Portfolio Monthly Notes 31-Dec-2025.xlsx]EDBE31!A1","BHARAT Bond ETF - April 2031")</f>
        <v/>
      </c>
      <c r="C19" s="76" t="n"/>
      <c r="D19" s="76" t="inlineStr">
        <is>
          <t>NIFTY BHARAT Bond Index - April 2031</t>
        </is>
      </c>
      <c r="E19" s="76" t="n"/>
      <c r="F19" s="77" t="inlineStr">
        <is>
          <t>-</t>
        </is>
      </c>
      <c r="G19" s="77" t="inlineStr">
        <is>
          <t>-</t>
        </is>
      </c>
    </row>
    <row r="20" ht="70" customHeight="1">
      <c r="A20" t="inlineStr">
        <is>
          <t>EDBE32</t>
        </is>
      </c>
      <c r="B20" s="47">
        <f>HYPERLINK("[EDEL_Portfolio Monthly Notes 31-Dec-2025.xlsx]EDBE32!A1","BHARAT Bond ETF - April 2032")</f>
        <v/>
      </c>
      <c r="C20" s="76" t="n"/>
      <c r="D20" s="76" t="inlineStr">
        <is>
          <t>Nifty BHARAT Bond Index - April 2032</t>
        </is>
      </c>
      <c r="E20" s="76" t="n"/>
      <c r="F20" s="77" t="inlineStr">
        <is>
          <t>-</t>
        </is>
      </c>
      <c r="G20" s="77" t="inlineStr">
        <is>
          <t>-</t>
        </is>
      </c>
    </row>
    <row r="21" ht="70" customHeight="1">
      <c r="A21" t="inlineStr">
        <is>
          <t>EDCF28</t>
        </is>
      </c>
      <c r="B21" s="47">
        <f>HYPERLINK("[EDEL_Portfolio Monthly Notes 31-Dec-2025.xlsx]EDCF28!A1","Edelweiss CRISIL IBX AAA Financial Services Bond – Jan 2028 Index Fund")</f>
        <v/>
      </c>
      <c r="C21" s="76" t="n"/>
      <c r="D21" s="76" t="inlineStr">
        <is>
          <t>CRISIL IBX AAA Financial Services - Jan 2028</t>
        </is>
      </c>
      <c r="E21" s="76" t="n"/>
      <c r="F21" s="77" t="inlineStr">
        <is>
          <t>-</t>
        </is>
      </c>
      <c r="G21" s="77" t="inlineStr">
        <is>
          <t>-</t>
        </is>
      </c>
    </row>
    <row r="22" ht="70" customHeight="1">
      <c r="A22" t="inlineStr">
        <is>
          <t>EDLDUF</t>
        </is>
      </c>
      <c r="B22" s="47">
        <f>HYPERLINK("[EDEL_Portfolio Monthly Notes 31-Dec-2025.xlsx]EDLDUF!A1","Edelweiss Low Duration Fund")</f>
        <v/>
      </c>
      <c r="C22" s="76" t="n"/>
      <c r="D22" s="76" t="inlineStr">
        <is>
          <t>CRISIL Low Duration Debt A-I Index (Tier I Benchmark)</t>
        </is>
      </c>
      <c r="E22" s="76" t="n"/>
      <c r="F22" s="77" t="inlineStr">
        <is>
          <t>-</t>
        </is>
      </c>
      <c r="G22" s="77" t="inlineStr">
        <is>
          <t>-</t>
        </is>
      </c>
    </row>
    <row r="23" ht="70" customHeight="1">
      <c r="A23" t="inlineStr">
        <is>
          <t>EEBCYF</t>
        </is>
      </c>
      <c r="B23" s="47">
        <f>HYPERLINK("[EDEL_Portfolio Monthly Notes 31-Dec-2025.xlsx]EEBCYF!A1","Edelweiss Business Cycle Fund")</f>
        <v/>
      </c>
      <c r="C23" s="76" t="n"/>
      <c r="D23" s="76" t="inlineStr">
        <is>
          <t>NIFTY 500 TRI</t>
        </is>
      </c>
      <c r="E23" s="76" t="n"/>
      <c r="F23" s="77" t="inlineStr">
        <is>
          <t>-</t>
        </is>
      </c>
      <c r="G23" s="77" t="inlineStr">
        <is>
          <t>-</t>
        </is>
      </c>
    </row>
    <row r="24" ht="70" customHeight="1">
      <c r="A24" t="inlineStr">
        <is>
          <t>EEDGEF</t>
        </is>
      </c>
      <c r="B24" s="47">
        <f>HYPERLINK("[EDEL_Portfolio Monthly Notes 31-Dec-2025.xlsx]EEDGEF!A1","Edelweiss Large Cap Fund")</f>
        <v/>
      </c>
      <c r="C24" s="76" t="n"/>
      <c r="D24" s="76" t="inlineStr">
        <is>
          <t>NIFTY 100 TRI</t>
        </is>
      </c>
      <c r="E24" s="76" t="n"/>
      <c r="F24" s="77" t="inlineStr">
        <is>
          <t>-</t>
        </is>
      </c>
      <c r="G24" s="77" t="inlineStr">
        <is>
          <t>-</t>
        </is>
      </c>
    </row>
    <row r="25" ht="70" customHeight="1">
      <c r="A25" t="inlineStr">
        <is>
          <t>EEMMQE</t>
        </is>
      </c>
      <c r="B25" s="47">
        <f>HYPERLINK("[EDEL_Portfolio Monthly Notes 31-Dec-2025.xlsx]EEMMQE!A1","Edelweiss Nifty500 Multicap Momentum Quality 50 ETF")</f>
        <v/>
      </c>
      <c r="C25" s="76" t="n"/>
      <c r="D25" s="76" t="inlineStr">
        <is>
          <t>Nifty500 Multicap Momentum Quality 50 TRI</t>
        </is>
      </c>
      <c r="E25" s="76" t="n"/>
      <c r="F25" s="77" t="inlineStr">
        <is>
          <t>-</t>
        </is>
      </c>
      <c r="G25" s="77" t="inlineStr">
        <is>
          <t>-</t>
        </is>
      </c>
    </row>
    <row r="26" ht="70" customHeight="1">
      <c r="A26" t="inlineStr">
        <is>
          <t>EOUSTF</t>
        </is>
      </c>
      <c r="B26" s="47">
        <f>HYPERLINK("[EDEL_Portfolio Monthly Notes 31-Dec-2025.xlsx]EOUSTF!A1","EDELWEISS US TECHNOLOGY EQUITY FOF")</f>
        <v/>
      </c>
      <c r="C26" s="76" t="n"/>
      <c r="D26" s="76" t="inlineStr">
        <is>
          <t>Russell 1000 Equal Weighted Technology Index</t>
        </is>
      </c>
      <c r="E26" s="76" t="n"/>
      <c r="F26" s="77" t="inlineStr">
        <is>
          <t>-</t>
        </is>
      </c>
      <c r="G26" s="77" t="inlineStr">
        <is>
          <t>-</t>
        </is>
      </c>
    </row>
    <row r="27" ht="70" customHeight="1">
      <c r="A27" t="inlineStr">
        <is>
          <t>EDACBF</t>
        </is>
      </c>
      <c r="B27" s="47">
        <f>HYPERLINK("[EDEL_Portfolio Monthly Notes 31-Dec-2025.xlsx]EDACBF!A1","Edelweiss Money Market Fund")</f>
        <v/>
      </c>
      <c r="C27" s="76" t="n"/>
      <c r="D27" s="76" t="inlineStr">
        <is>
          <t>CRISIL Money Market A-I Index (Tier I Benchmark)</t>
        </is>
      </c>
      <c r="E27" s="76" t="n"/>
      <c r="F27" s="76" t="inlineStr">
        <is>
          <t>NIFTY Money Market Index A-I (Tier II Scheme Benchmark)</t>
        </is>
      </c>
      <c r="G27" s="76" t="n"/>
    </row>
    <row r="28" ht="70" customHeight="1">
      <c r="A28" t="inlineStr">
        <is>
          <t>EDBE33</t>
        </is>
      </c>
      <c r="B28" s="47">
        <f>HYPERLINK("[EDEL_Portfolio Monthly Notes 31-Dec-2025.xlsx]EDBE33!A1","BHARAT Bond ETF - April 2033")</f>
        <v/>
      </c>
      <c r="C28" s="76" t="n"/>
      <c r="D28" s="76" t="inlineStr">
        <is>
          <t>Nifty BHARAT Bond Index - April 2033</t>
        </is>
      </c>
      <c r="E28" s="76" t="n"/>
      <c r="F28" s="77" t="inlineStr">
        <is>
          <t>-</t>
        </is>
      </c>
      <c r="G28" s="77" t="inlineStr">
        <is>
          <t>-</t>
        </is>
      </c>
    </row>
    <row r="29" ht="70" customHeight="1">
      <c r="A29" t="inlineStr">
        <is>
          <t>EDCG27</t>
        </is>
      </c>
      <c r="B29" s="47">
        <f>HYPERLINK("[EDEL_Portfolio Monthly Notes 31-Dec-2025.xlsx]EDCG27!A1","Edelweiss CRISIL IBX 50 50 Gilt Plus SDL June 2027 Index Fund")</f>
        <v/>
      </c>
      <c r="C29" s="76" t="n"/>
      <c r="D29" s="76" t="inlineStr">
        <is>
          <t>CRISIL IBX 50:50 Gilt Plus SDL - June 2027</t>
        </is>
      </c>
      <c r="E29" s="76" t="n"/>
      <c r="F29" s="77" t="inlineStr">
        <is>
          <t>-</t>
        </is>
      </c>
      <c r="G29" s="77" t="inlineStr">
        <is>
          <t>-</t>
        </is>
      </c>
    </row>
    <row r="30" ht="70" customHeight="1">
      <c r="A30" t="inlineStr">
        <is>
          <t>EDN1LE</t>
        </is>
      </c>
      <c r="B30" s="47">
        <f>HYPERLINK("[EDEL_Portfolio Monthly Notes 31-Dec-2025.xlsx]EDN1LE!A1","Edelweiss Nifty 1D Rate Liquid ETF")</f>
        <v/>
      </c>
      <c r="C30" s="76" t="n"/>
      <c r="D30" s="76" t="inlineStr">
        <is>
          <t>Nifty 1D Rate Index</t>
        </is>
      </c>
      <c r="E30" s="76" t="n"/>
      <c r="F30" s="77" t="inlineStr">
        <is>
          <t>-</t>
        </is>
      </c>
      <c r="G30" s="77" t="inlineStr">
        <is>
          <t>-</t>
        </is>
      </c>
    </row>
    <row r="31" ht="70" customHeight="1">
      <c r="A31" t="inlineStr">
        <is>
          <t>EDNPSF</t>
        </is>
      </c>
      <c r="B31" s="47">
        <f>HYPERLINK("[EDEL_Portfolio Monthly Notes 31-Dec-2025.xlsx]EDNPSF!A1","Edelweiss Nifty PSU Bond Plus SDL Apr2026 50 50 Index Fund")</f>
        <v/>
      </c>
      <c r="C31" s="76" t="n"/>
      <c r="D31" s="76" t="inlineStr">
        <is>
          <t>Nifty PSU Bond Plus SDL Apr 2026 50:50 Index</t>
        </is>
      </c>
      <c r="E31" s="76" t="n"/>
      <c r="F31" s="77" t="inlineStr">
        <is>
          <t>-</t>
        </is>
      </c>
      <c r="G31" s="77" t="inlineStr">
        <is>
          <t>-</t>
        </is>
      </c>
    </row>
    <row r="32" ht="70" customHeight="1">
      <c r="A32" t="inlineStr">
        <is>
          <t>EEECRF</t>
        </is>
      </c>
      <c r="B32" s="47">
        <f>HYPERLINK("[EDEL_Portfolio Monthly Notes 31-Dec-2025.xlsx]EEECRF!A1","Edelweiss Flexi-Cap Fund")</f>
        <v/>
      </c>
      <c r="C32" s="76" t="n"/>
      <c r="D32" s="76" t="inlineStr">
        <is>
          <t>NIFTY 500 TRI</t>
        </is>
      </c>
      <c r="E32" s="76" t="n"/>
      <c r="F32" s="77" t="inlineStr">
        <is>
          <t>-</t>
        </is>
      </c>
      <c r="G32" s="77" t="inlineStr">
        <is>
          <t>-</t>
        </is>
      </c>
    </row>
    <row r="33" ht="70" customHeight="1">
      <c r="A33" t="inlineStr">
        <is>
          <t>EEIF50</t>
        </is>
      </c>
      <c r="B33" s="47">
        <f>HYPERLINK("[EDEL_Portfolio Monthly Notes 31-Dec-2025.xlsx]EEIF50!A1","Edelweiss Nifty 50 Index Fund")</f>
        <v/>
      </c>
      <c r="C33" s="76" t="n"/>
      <c r="D33" s="76" t="inlineStr">
        <is>
          <t>NIFTY 50 - TRI</t>
        </is>
      </c>
      <c r="E33" s="76" t="n"/>
      <c r="F33" s="77" t="inlineStr">
        <is>
          <t>-</t>
        </is>
      </c>
      <c r="G33" s="77" t="inlineStr">
        <is>
          <t>-</t>
        </is>
      </c>
    </row>
    <row r="34" ht="70" customHeight="1">
      <c r="A34" t="inlineStr">
        <is>
          <t>EEM150</t>
        </is>
      </c>
      <c r="B34" s="47">
        <f>HYPERLINK("[EDEL_Portfolio Monthly Notes 31-Dec-2025.xlsx]EEM150!A1","Edelweiss Nifty Midcap150 Momentum 50 Index Fund")</f>
        <v/>
      </c>
      <c r="C34" s="76" t="n"/>
      <c r="D34" s="76" t="inlineStr">
        <is>
          <t>NIFTY Midcap 150 Moment 50 TRI</t>
        </is>
      </c>
      <c r="E34" s="76" t="n"/>
      <c r="F34" s="77" t="inlineStr">
        <is>
          <t>-</t>
        </is>
      </c>
      <c r="G34" s="77" t="inlineStr">
        <is>
          <t>-</t>
        </is>
      </c>
    </row>
    <row r="35" ht="70" customHeight="1">
      <c r="A35" t="inlineStr">
        <is>
          <t>EENBEF</t>
        </is>
      </c>
      <c r="B35" s="47">
        <f>HYPERLINK("[EDEL_Portfolio Monthly Notes 31-Dec-2025.xlsx]EENBEF!A1","Edelweiss Nifty Bank ETF")</f>
        <v/>
      </c>
      <c r="C35" s="76" t="n"/>
      <c r="D35" s="76" t="inlineStr">
        <is>
          <t>NIFTY Bank TRI</t>
        </is>
      </c>
      <c r="E35" s="76" t="n"/>
      <c r="F35" s="77" t="inlineStr">
        <is>
          <t>-</t>
        </is>
      </c>
      <c r="G35" s="77" t="inlineStr">
        <is>
          <t>-</t>
        </is>
      </c>
    </row>
    <row r="36" ht="70" customHeight="1">
      <c r="A36" t="inlineStr">
        <is>
          <t>EDCG37</t>
        </is>
      </c>
      <c r="B36" s="47">
        <f>HYPERLINK("[EDEL_Portfolio Monthly Notes 31-Dec-2025.xlsx]EDCG37!A1","Edelweiss_CRISIL IBX 50 50 Gilt Plus SDL April 2037 Index Fund")</f>
        <v/>
      </c>
      <c r="C36" s="76" t="n"/>
      <c r="D36" s="76" t="inlineStr">
        <is>
          <t>CRISIL IBX 50:50 Gilt Plus SDL Index – April 2037</t>
        </is>
      </c>
      <c r="E36" s="76" t="n"/>
      <c r="F36" s="77" t="inlineStr">
        <is>
          <t>-</t>
        </is>
      </c>
      <c r="G36" s="77" t="inlineStr">
        <is>
          <t>-</t>
        </is>
      </c>
    </row>
    <row r="37" ht="70" customHeight="1">
      <c r="A37" t="inlineStr">
        <is>
          <t>EDFF30</t>
        </is>
      </c>
      <c r="B37" s="47">
        <f>HYPERLINK("[EDEL_Portfolio Monthly Notes 31-Dec-2025.xlsx]EDFF30!A1","BHARAT Bond FOF - April 2030")</f>
        <v/>
      </c>
      <c r="C37" s="76" t="n"/>
      <c r="D37" s="76" t="inlineStr">
        <is>
          <t>NIFTY BHARAT Bond Index - April 2030</t>
        </is>
      </c>
      <c r="E37" s="76" t="n"/>
      <c r="F37" s="77" t="inlineStr">
        <is>
          <t>-</t>
        </is>
      </c>
      <c r="G37" s="77" t="inlineStr">
        <is>
          <t>-</t>
        </is>
      </c>
    </row>
    <row r="38" ht="70" customHeight="1">
      <c r="A38" t="inlineStr">
        <is>
          <t>EDFF31</t>
        </is>
      </c>
      <c r="B38" s="47">
        <f>HYPERLINK("[EDEL_Portfolio Monthly Notes 31-Dec-2025.xlsx]EDFF31!A1","BHARAT Bond FOF - April 2031")</f>
        <v/>
      </c>
      <c r="C38" s="76" t="n"/>
      <c r="D38" s="76" t="inlineStr">
        <is>
          <t>NIFTY BHARAT Bond Index - April 2031</t>
        </is>
      </c>
      <c r="E38" s="76" t="n"/>
      <c r="F38" s="77" t="inlineStr">
        <is>
          <t>-</t>
        </is>
      </c>
      <c r="G38" s="77" t="inlineStr">
        <is>
          <t>-</t>
        </is>
      </c>
    </row>
    <row r="39" ht="70" customHeight="1">
      <c r="A39" t="inlineStr">
        <is>
          <t>EDNP27</t>
        </is>
      </c>
      <c r="B39" s="47">
        <f>HYPERLINK("[EDEL_Portfolio Monthly Notes 31-Dec-2025.xlsx]EDNP27!A1","Edelweiss Nifty PSU Bond Plus SDL Apr2027 50 50 Index")</f>
        <v/>
      </c>
      <c r="C39" s="76" t="n"/>
      <c r="D39" s="76" t="inlineStr">
        <is>
          <t>Nifty PSU Bond Plus SDL Apr 2027 50:50 Index</t>
        </is>
      </c>
      <c r="E39" s="76" t="n"/>
      <c r="F39" s="77" t="inlineStr">
        <is>
          <t>-</t>
        </is>
      </c>
      <c r="G39" s="77" t="inlineStr">
        <is>
          <t>-</t>
        </is>
      </c>
    </row>
    <row r="40" ht="70" customHeight="1">
      <c r="A40" t="inlineStr">
        <is>
          <t>EEMAAF</t>
        </is>
      </c>
      <c r="B40" s="47">
        <f>HYPERLINK("[EDEL_Portfolio Monthly Notes 31-Dec-2025.xlsx]EEMAAF!A1","Edelweiss Multi Asset Allocation Fund")</f>
        <v/>
      </c>
      <c r="C40" s="76" t="n"/>
      <c r="D40" s="76" t="inlineStr">
        <is>
          <t>Nifty 500 TRI (40%) +CRISIL Short Term Bond Index + Domestic Gold Prices (5%)  + Domestic Silver Prices (5%)</t>
        </is>
      </c>
      <c r="E40" s="76" t="n"/>
      <c r="F40" s="77" t="inlineStr">
        <is>
          <t>-</t>
        </is>
      </c>
      <c r="G40" s="77" t="inlineStr">
        <is>
          <t>-</t>
        </is>
      </c>
    </row>
    <row r="41" ht="70" customHeight="1">
      <c r="A41" t="inlineStr">
        <is>
          <t>EENN50</t>
        </is>
      </c>
      <c r="B41" s="47">
        <f>HYPERLINK("[EDEL_Portfolio Monthly Notes 31-Dec-2025.xlsx]EENN50!A1","Edelweiss Nifty Next 50 Index Fund")</f>
        <v/>
      </c>
      <c r="C41" s="76" t="n"/>
      <c r="D41" s="76" t="inlineStr">
        <is>
          <t xml:space="preserve">Nifty Next 50 Index </t>
        </is>
      </c>
      <c r="E41" s="76" t="n"/>
      <c r="F41" s="77" t="inlineStr">
        <is>
          <t>-</t>
        </is>
      </c>
      <c r="G41" s="77" t="inlineStr">
        <is>
          <t>-</t>
        </is>
      </c>
    </row>
    <row r="42" ht="70" customHeight="1">
      <c r="A42" t="inlineStr">
        <is>
          <t>EES250</t>
        </is>
      </c>
      <c r="B42" s="47">
        <f>HYPERLINK("[EDEL_Portfolio Monthly Notes 31-Dec-2025.xlsx]EES250!A1","Edelweiss Nifty Smallcap 250 Index Fund")</f>
        <v/>
      </c>
      <c r="C42" s="76" t="n"/>
      <c r="D42" s="76" t="inlineStr">
        <is>
          <t>Nifty Smallcap 250 - TRI</t>
        </is>
      </c>
      <c r="E42" s="76" t="n"/>
      <c r="F42" s="77" t="inlineStr">
        <is>
          <t>-</t>
        </is>
      </c>
      <c r="G42" s="77" t="inlineStr">
        <is>
          <t>-</t>
        </is>
      </c>
    </row>
    <row r="43" ht="70" customHeight="1">
      <c r="A43" t="inlineStr">
        <is>
          <t>EGOLDE</t>
        </is>
      </c>
      <c r="B43" s="47">
        <f>HYPERLINK("[EDEL_Portfolio Monthly Notes 31-Dec-2025.xlsx]EGOLDE!A1","Edelweiss Gold ETF Fund")</f>
        <v/>
      </c>
      <c r="C43" s="76" t="n"/>
      <c r="D43" s="76" t="inlineStr">
        <is>
          <t>Domestic prices of Gold</t>
        </is>
      </c>
      <c r="E43" s="76" t="n"/>
      <c r="F43" s="77" t="inlineStr">
        <is>
          <t>-</t>
        </is>
      </c>
      <c r="G43" s="77" t="inlineStr">
        <is>
          <t>-</t>
        </is>
      </c>
    </row>
    <row r="44" ht="70" customHeight="1">
      <c r="A44" t="inlineStr">
        <is>
          <t>ELLIQF</t>
        </is>
      </c>
      <c r="B44" s="47">
        <f>HYPERLINK("[EDEL_Portfolio Monthly Notes 31-Dec-2025.xlsx]ELLIQF!A1","Edelweiss Liquid Fund")</f>
        <v/>
      </c>
      <c r="C44" s="76" t="n"/>
      <c r="D44" s="76" t="inlineStr">
        <is>
          <t>CRISIL Liquid Debt A-I (Tier I Benchmark)</t>
        </is>
      </c>
      <c r="E44" s="76" t="n"/>
      <c r="F44" s="76" t="inlineStr">
        <is>
          <t>NIFTY Liquid Index A-I (Tier II Scheme Benchmark)</t>
        </is>
      </c>
      <c r="G44" s="76" t="n"/>
    </row>
    <row r="45" ht="70" customHeight="1">
      <c r="A45" t="inlineStr">
        <is>
          <t>EDBE30</t>
        </is>
      </c>
      <c r="B45" s="47">
        <f>HYPERLINK("[EDEL_Portfolio Monthly Notes 31-Dec-2025.xlsx]EDBE30!A1","BHARAT Bond ETF - April 2030")</f>
        <v/>
      </c>
      <c r="C45" s="76" t="n"/>
      <c r="D45" s="76" t="inlineStr">
        <is>
          <t>NIFTY BHARAT Bond Index - April 2030</t>
        </is>
      </c>
      <c r="E45" s="76" t="n"/>
      <c r="F45" s="77" t="inlineStr">
        <is>
          <t>-</t>
        </is>
      </c>
      <c r="G45" s="77" t="inlineStr">
        <is>
          <t>-</t>
        </is>
      </c>
    </row>
    <row r="46" ht="70" customHeight="1">
      <c r="A46" t="inlineStr">
        <is>
          <t>EEEQTF</t>
        </is>
      </c>
      <c r="B46" s="47">
        <f>HYPERLINK("[EDEL_Portfolio Monthly Notes 31-Dec-2025.xlsx]EEEQTF!A1","Edelweiss Large &amp; Mid Cap Fund")</f>
        <v/>
      </c>
      <c r="C46" s="76" t="n"/>
      <c r="D46" s="76" t="inlineStr">
        <is>
          <t>Nifty LargeMidcap 250 Index - TRI</t>
        </is>
      </c>
      <c r="E46" s="76" t="n"/>
      <c r="F46" s="77" t="inlineStr">
        <is>
          <t>-</t>
        </is>
      </c>
      <c r="G46" s="77" t="inlineStr">
        <is>
          <t>-</t>
        </is>
      </c>
    </row>
    <row r="47" ht="70" customHeight="1">
      <c r="A47" t="inlineStr">
        <is>
          <t>EEPRUA</t>
        </is>
      </c>
      <c r="B47" s="47">
        <f>HYPERLINK("[EDEL_Portfolio Monthly Notes 31-Dec-2025.xlsx]EEPRUA!A1","Edelweiss Aggressive Hybrid Fund")</f>
        <v/>
      </c>
      <c r="C47" s="76" t="n"/>
      <c r="D47" s="76" t="inlineStr">
        <is>
          <t>CRISIL Hybrid 35+65 - Aggressive Index</t>
        </is>
      </c>
      <c r="E47" s="76" t="n"/>
      <c r="F47" s="77" t="inlineStr">
        <is>
          <t>-</t>
        </is>
      </c>
      <c r="G47" s="77" t="inlineStr">
        <is>
          <t>-</t>
        </is>
      </c>
    </row>
    <row r="48" ht="70" customHeight="1">
      <c r="A48" t="inlineStr">
        <is>
          <t>EES30E</t>
        </is>
      </c>
      <c r="B48" s="47">
        <f>HYPERLINK("[EDEL_Portfolio Monthly Notes 31-Dec-2025.xlsx]EES30E!A1","Edelweiss BSE Sensex ETF")</f>
        <v/>
      </c>
      <c r="C48" s="76" t="n"/>
      <c r="D48" s="76" t="inlineStr">
        <is>
          <t xml:space="preserve"> BSE Sensex TRI</t>
        </is>
      </c>
      <c r="E48" s="76" t="n"/>
      <c r="F48" s="77" t="inlineStr">
        <is>
          <t>-</t>
        </is>
      </c>
      <c r="G48" s="77" t="inlineStr">
        <is>
          <t>-</t>
        </is>
      </c>
    </row>
    <row r="49" ht="70" customHeight="1">
      <c r="A49" t="inlineStr">
        <is>
          <t>EETECF</t>
        </is>
      </c>
      <c r="B49" s="47">
        <f>HYPERLINK("[EDEL_Portfolio Monthly Notes 31-Dec-2025.xlsx]EETECF!A1","Edelweiss Technology Fund")</f>
        <v/>
      </c>
      <c r="C49" s="76" t="n"/>
      <c r="D49" s="76" t="inlineStr">
        <is>
          <t>BSE Teck TRI</t>
        </is>
      </c>
      <c r="E49" s="76" t="n"/>
      <c r="F49" s="77" t="inlineStr">
        <is>
          <t>-</t>
        </is>
      </c>
      <c r="G49" s="77" t="inlineStr">
        <is>
          <t>-</t>
        </is>
      </c>
    </row>
    <row r="50" ht="70" customHeight="1">
      <c r="A50" t="inlineStr">
        <is>
          <t>EOEDOF</t>
        </is>
      </c>
      <c r="B50" s="47">
        <f>HYPERLINK("[EDEL_Portfolio Monthly Notes 31-Dec-2025.xlsx]EOEDOF!A1","Edelweiss Europe Dynamic Equity Offshore Fund")</f>
        <v/>
      </c>
      <c r="C50" s="76" t="n"/>
      <c r="D50" s="76" t="inlineStr">
        <is>
          <t>MSCI Europe Index (Total Return Net)</t>
        </is>
      </c>
      <c r="E50" s="76" t="n"/>
      <c r="F50" s="77" t="inlineStr">
        <is>
          <t>-</t>
        </is>
      </c>
      <c r="G50" s="77" t="inlineStr">
        <is>
          <t>-</t>
        </is>
      </c>
    </row>
    <row r="51" ht="70" customHeight="1">
      <c r="A51" t="inlineStr">
        <is>
          <t>EDBPDF</t>
        </is>
      </c>
      <c r="B51" s="47">
        <f>HYPERLINK("[EDEL_Portfolio Monthly Notes 31-Dec-2025.xlsx]EDBPDF!A1","Edelweiss Banking and PSU Debt Fund")</f>
        <v/>
      </c>
      <c r="C51" s="76" t="n"/>
      <c r="D51" s="76" t="inlineStr">
        <is>
          <t>CRISIL Banking and PSU Debt A-II (Tier I Benchmark)</t>
        </is>
      </c>
      <c r="E51" s="76" t="n"/>
      <c r="F51" s="76" t="inlineStr">
        <is>
          <t>Nifty Banking &amp; PSU Debt Index - A-III (Tier II Scheme Benchmark)</t>
        </is>
      </c>
      <c r="G51" s="76" t="n"/>
    </row>
    <row r="52" ht="70" customHeight="1">
      <c r="A52" t="inlineStr">
        <is>
          <t>EDCSDF</t>
        </is>
      </c>
      <c r="B52" s="47">
        <f>HYPERLINK("[EDEL_Portfolio Monthly Notes 31-Dec-2025.xlsx]EDCSDF!A1","Edelweiss CRL IBX 50 50 Gilt Plus SDL Short Duration Index Fund")</f>
        <v/>
      </c>
      <c r="C52" s="76" t="n"/>
      <c r="D52" s="76" t="inlineStr">
        <is>
          <t>CRISIL IBX 50:50 Gilt Plus SDL Short Duration Index</t>
        </is>
      </c>
      <c r="E52" s="76" t="n"/>
      <c r="F52" s="77" t="inlineStr">
        <is>
          <t>-</t>
        </is>
      </c>
      <c r="G52" s="77" t="inlineStr">
        <is>
          <t>-</t>
        </is>
      </c>
    </row>
    <row r="53" ht="70" customHeight="1">
      <c r="A53" t="inlineStr">
        <is>
          <t>EEIAFF</t>
        </is>
      </c>
      <c r="B53" s="47">
        <f>HYPERLINK("[EDEL_Portfolio Monthly Notes 31-Dec-2025.xlsx]EEIAFF!A1","Edelweiss Income Plus Arbitrage Active Fund of Fund")</f>
        <v/>
      </c>
      <c r="C53" s="76" t="n"/>
      <c r="D53" s="76" t="inlineStr">
        <is>
          <t>60% Nifty Short Duration Debt Index + 40% Nifty 50 Arbitrage TRI</t>
        </is>
      </c>
      <c r="E53" s="76" t="n"/>
      <c r="F53" s="77" t="inlineStr">
        <is>
          <t>-</t>
        </is>
      </c>
      <c r="G53" s="77" t="inlineStr">
        <is>
          <t>-</t>
        </is>
      </c>
    </row>
    <row r="54" ht="70" customHeight="1">
      <c r="A54" t="inlineStr">
        <is>
          <t>EEIF30</t>
        </is>
      </c>
      <c r="B54" s="47">
        <f>HYPERLINK("[EDEL_Portfolio Monthly Notes 31-Dec-2025.xlsx]EEIF30!A1","Edelweiss Nifty 100 Quality 30 Index Fnd")</f>
        <v/>
      </c>
      <c r="C54" s="76" t="n"/>
      <c r="D54" s="76" t="inlineStr">
        <is>
          <t>Nifty 100 Quality 30 Index - TRI</t>
        </is>
      </c>
      <c r="E54" s="76" t="n"/>
      <c r="F54" s="77" t="inlineStr">
        <is>
          <t>-</t>
        </is>
      </c>
      <c r="G54" s="77" t="inlineStr">
        <is>
          <t>-</t>
        </is>
      </c>
    </row>
    <row r="55" ht="70" customHeight="1">
      <c r="A55" t="inlineStr">
        <is>
          <t>EELMFE</t>
        </is>
      </c>
      <c r="B55" s="47">
        <f>HYPERLINK("[EDEL_Portfolio Monthly Notes 31-Dec-2025.xlsx]EELMFE!A1","Edelweiss Nifty LargeMidcap 250 ETF")</f>
        <v/>
      </c>
      <c r="C55" s="76" t="n"/>
      <c r="D55" s="76" t="inlineStr">
        <is>
          <t>Nifty LargeMidcap 250 Total Return Index</t>
        </is>
      </c>
      <c r="E55" s="76" t="n"/>
      <c r="F55" s="77" t="inlineStr">
        <is>
          <t>-</t>
        </is>
      </c>
      <c r="G55" s="77" t="inlineStr">
        <is>
          <t>-</t>
        </is>
      </c>
    </row>
    <row r="56" ht="70" customHeight="1">
      <c r="A56" t="inlineStr">
        <is>
          <t>EEMOF1</t>
        </is>
      </c>
      <c r="B56" s="47">
        <f>HYPERLINK("[EDEL_Portfolio Monthly Notes 31-Dec-2025.xlsx]EEMOF1!A1","EDELWEISS RECENTLY LISTED IPO FUND")</f>
        <v/>
      </c>
      <c r="C56" s="76" t="n"/>
      <c r="D56" s="76" t="inlineStr">
        <is>
          <t>Nifty IPO Index</t>
        </is>
      </c>
      <c r="E56" s="76" t="n"/>
      <c r="F56" s="77" t="inlineStr">
        <is>
          <t>-</t>
        </is>
      </c>
      <c r="G56" s="77" t="inlineStr">
        <is>
          <t>-</t>
        </is>
      </c>
    </row>
    <row r="57" ht="70" customHeight="1">
      <c r="A57" t="inlineStr">
        <is>
          <t>EOCHIF</t>
        </is>
      </c>
      <c r="B57" s="47">
        <f>HYPERLINK("[EDEL_Portfolio Monthly Notes 31-Dec-2025.xlsx]EOCHIF!A1","Edelweiss Greater China Equity Off-shore Fund")</f>
        <v/>
      </c>
      <c r="C57" s="76" t="n"/>
      <c r="D57" s="76" t="inlineStr">
        <is>
          <t>MSCI Golden Dragon Index (Total Return Net)</t>
        </is>
      </c>
      <c r="E57" s="76" t="n"/>
      <c r="F57" s="77" t="inlineStr">
        <is>
          <t>-</t>
        </is>
      </c>
      <c r="G57" s="77" t="inlineStr">
        <is>
          <t>-</t>
        </is>
      </c>
    </row>
    <row r="58" ht="70" customHeight="1">
      <c r="A58" t="inlineStr">
        <is>
          <t>EODWHF</t>
        </is>
      </c>
      <c r="B58" s="47">
        <f>HYPERLINK("[EDEL_Portfolio Monthly Notes 31-Dec-2025.xlsx]EODWHF!A1","Edelweiss MSCI (I) DM &amp; WD HC 45 ID Fund")</f>
        <v/>
      </c>
      <c r="C58" s="76" t="n"/>
      <c r="D58" s="76" t="inlineStr">
        <is>
          <t>MSCI India Domestic &amp; World Healthcare 45 Index</t>
        </is>
      </c>
      <c r="E58" s="76" t="n"/>
      <c r="F58" s="77" t="inlineStr">
        <is>
          <t>-</t>
        </is>
      </c>
      <c r="G58" s="77" t="inlineStr">
        <is>
          <t>-</t>
        </is>
      </c>
    </row>
    <row r="59" ht="70" customHeight="1">
      <c r="A59" t="inlineStr">
        <is>
          <t>AEHYLS</t>
        </is>
      </c>
      <c r="B59" s="47">
        <f>HYPERLINK("[EDEL_Portfolio Monthly Notes 31-Dec-2025.xlsx]AEHYLS!A1","Altiva Hybrid Long-Short Fund")</f>
        <v/>
      </c>
    </row>
    <row r="60" ht="70" customHeight="1">
      <c r="A60" t="inlineStr">
        <is>
          <t>EDFF32</t>
        </is>
      </c>
      <c r="B60" s="47">
        <f>HYPERLINK("[EDEL_Portfolio Monthly Notes 31-Dec-2025.xlsx]EDFF32!A1","BHARAT Bond FOF - April 2032")</f>
        <v/>
      </c>
      <c r="C60" s="76" t="n"/>
      <c r="D60" s="76" t="inlineStr">
        <is>
          <t>Nifty BHARAT Bond Index - April 2032</t>
        </is>
      </c>
      <c r="E60" s="76" t="n"/>
      <c r="F60" s="77" t="inlineStr">
        <is>
          <t>-</t>
        </is>
      </c>
      <c r="G60" s="77" t="inlineStr">
        <is>
          <t>-</t>
        </is>
      </c>
    </row>
    <row r="61" ht="70" customHeight="1">
      <c r="A61" t="inlineStr">
        <is>
          <t>EEALVF</t>
        </is>
      </c>
      <c r="B61" s="47">
        <f>HYPERLINK("[EDEL_Portfolio Monthly Notes 31-Dec-2025.xlsx]EEALVF!A1","Edel Nifty Alpha Low Volatility 30 Index Fund")</f>
        <v/>
      </c>
      <c r="C61" s="76" t="n"/>
      <c r="D61" s="76" t="inlineStr">
        <is>
          <t>Nifty Alpha Low Volatility 30 Index</t>
        </is>
      </c>
      <c r="E61" s="76" t="n"/>
      <c r="F61" s="77" t="inlineStr">
        <is>
          <t>-</t>
        </is>
      </c>
      <c r="G61" s="77" t="inlineStr">
        <is>
          <t>-</t>
        </is>
      </c>
    </row>
    <row r="62" ht="70" customHeight="1">
      <c r="A62" t="inlineStr">
        <is>
          <t>EEARBF</t>
        </is>
      </c>
      <c r="B62" s="47">
        <f>HYPERLINK("[EDEL_Portfolio Monthly Notes 31-Dec-2025.xlsx]EEARBF!A1","Edelweiss Arbitrage Fund")</f>
        <v/>
      </c>
      <c r="C62" s="76" t="n"/>
      <c r="D62" s="76" t="inlineStr">
        <is>
          <t>Nifty 50 Arbitrage Index</t>
        </is>
      </c>
      <c r="E62" s="76" t="n"/>
      <c r="F62" s="77" t="inlineStr">
        <is>
          <t>-</t>
        </is>
      </c>
      <c r="G62" s="77" t="inlineStr">
        <is>
          <t>-</t>
        </is>
      </c>
    </row>
    <row r="63" ht="70" customHeight="1">
      <c r="A63" t="inlineStr">
        <is>
          <t>EEARFD</t>
        </is>
      </c>
      <c r="B63" s="47">
        <f>HYPERLINK("[EDEL_Portfolio Monthly Notes 31-Dec-2025.xlsx]EEARFD!A1","Edelweiss Balanced Advantage Fund")</f>
        <v/>
      </c>
      <c r="C63" s="76" t="n"/>
      <c r="D63" s="76" t="inlineStr">
        <is>
          <t>NIFTY 50 Hybrid Composite debt 50:50 Index</t>
        </is>
      </c>
      <c r="E63" s="76" t="n"/>
      <c r="F63" s="77" t="inlineStr">
        <is>
          <t>-</t>
        </is>
      </c>
      <c r="G63" s="77" t="inlineStr">
        <is>
          <t>-</t>
        </is>
      </c>
    </row>
    <row r="64" ht="70" customHeight="1">
      <c r="A64" t="inlineStr">
        <is>
          <t>EEBCIE</t>
        </is>
      </c>
      <c r="B64" s="47">
        <f>HYPERLINK("[EDEL_Portfolio Monthly Notes 31-Dec-2025.xlsx]EEBCIE!A1","Edel BSE Capital Markets &amp; Insurance ETF")</f>
        <v/>
      </c>
      <c r="C64" s="76" t="n"/>
      <c r="D64" s="76" t="inlineStr">
        <is>
          <t>BSE Capital Markets &amp; Insurance TRI</t>
        </is>
      </c>
      <c r="E64" s="76" t="n"/>
      <c r="F64" s="77" t="inlineStr">
        <is>
          <t>-</t>
        </is>
      </c>
      <c r="G64" s="77" t="inlineStr">
        <is>
          <t>-</t>
        </is>
      </c>
    </row>
    <row r="65" ht="70" customHeight="1">
      <c r="A65" t="inlineStr">
        <is>
          <t>EEBIEF</t>
        </is>
      </c>
      <c r="B65" s="47">
        <f>HYPERLINK("[EDEL_Portfolio Monthly Notes 31-Dec-2025.xlsx]EEBIEF!A1","Edelweiss BSE Internet Economy Index Fund")</f>
        <v/>
      </c>
      <c r="C65" s="76" t="n"/>
      <c r="D65" s="76" t="inlineStr">
        <is>
          <t>BSE Internet Economy TRI</t>
        </is>
      </c>
      <c r="E65" s="76" t="n"/>
      <c r="F65" s="77" t="inlineStr">
        <is>
          <t>-</t>
        </is>
      </c>
      <c r="G65" s="77" t="inlineStr">
        <is>
          <t>-</t>
        </is>
      </c>
    </row>
    <row r="66" ht="70" customHeight="1">
      <c r="A66" t="inlineStr">
        <is>
          <t>EEESSF</t>
        </is>
      </c>
      <c r="B66" s="47">
        <f>HYPERLINK("[EDEL_Portfolio Monthly Notes 31-Dec-2025.xlsx]EEESSF!A1","Edelweiss Equity Savings Fund")</f>
        <v/>
      </c>
      <c r="C66" s="76" t="n"/>
      <c r="D66" s="76" t="inlineStr">
        <is>
          <t>NIFTY 50 Equity Savings Index</t>
        </is>
      </c>
      <c r="E66" s="76" t="n"/>
      <c r="F66" s="77" t="inlineStr">
        <is>
          <t>-</t>
        </is>
      </c>
      <c r="G66" s="77" t="inlineStr">
        <is>
          <t>-</t>
        </is>
      </c>
    </row>
    <row r="67" ht="70" customHeight="1">
      <c r="A67" t="inlineStr">
        <is>
          <t>EEMCPF</t>
        </is>
      </c>
      <c r="B67" s="47">
        <f>HYPERLINK("[EDEL_Portfolio Monthly Notes 31-Dec-2025.xlsx]EEMCPF!A1","Edelweiss Multi Cap Fund")</f>
        <v/>
      </c>
      <c r="C67" s="76" t="n"/>
      <c r="D67" s="76" t="inlineStr">
        <is>
          <t xml:space="preserve">Nifty 500 MultiCap 50:25:25 TRI </t>
        </is>
      </c>
      <c r="E67" s="76" t="n"/>
      <c r="F67" s="77" t="inlineStr">
        <is>
          <t>-</t>
        </is>
      </c>
      <c r="G67" s="77" t="inlineStr">
        <is>
          <t>-</t>
        </is>
      </c>
    </row>
    <row r="68" ht="70" customHeight="1">
      <c r="A68" t="inlineStr">
        <is>
          <t>EEN50E</t>
        </is>
      </c>
      <c r="B68" s="47">
        <f>HYPERLINK("[EDEL_Portfolio Monthly Notes 31-Dec-2025.xlsx]EEN50E!A1","Edelweiss Nifty 50 ETF")</f>
        <v/>
      </c>
      <c r="C68" s="76" t="n"/>
      <c r="D68" s="76" t="inlineStr">
        <is>
          <t>Nifty 50 TRI</t>
        </is>
      </c>
      <c r="E68" s="76" t="n"/>
      <c r="F68" s="77" t="inlineStr">
        <is>
          <t>-</t>
        </is>
      </c>
      <c r="G68" s="77" t="inlineStr">
        <is>
          <t>-</t>
        </is>
      </c>
    </row>
    <row r="69" ht="70" customHeight="1">
      <c r="A69" t="inlineStr">
        <is>
          <t>EESMCF</t>
        </is>
      </c>
      <c r="B69" s="47">
        <f>HYPERLINK("[EDEL_Portfolio Monthly Notes 31-Dec-2025.xlsx]EESMCF!A1","Edelweiss Mid Cap Fund")</f>
        <v/>
      </c>
      <c r="C69" s="76" t="n"/>
      <c r="D69" s="76" t="inlineStr">
        <is>
          <t>NIFTY Midcap 150 TRI</t>
        </is>
      </c>
      <c r="E69" s="76" t="n"/>
      <c r="F69" s="77" t="inlineStr">
        <is>
          <t>-</t>
        </is>
      </c>
      <c r="G69" s="77" t="inlineStr">
        <is>
          <t>-</t>
        </is>
      </c>
    </row>
    <row r="70" ht="70" customHeight="1">
      <c r="A70" t="inlineStr">
        <is>
          <t>EOASEF</t>
        </is>
      </c>
      <c r="B70" s="47">
        <f>HYPERLINK("[EDEL_Portfolio Monthly Notes 31-Dec-2025.xlsx]EOASEF!A1","Edelweiss ASEAN Equity Off-shore Fund")</f>
        <v/>
      </c>
      <c r="C70" s="76" t="n"/>
      <c r="D70" s="76" t="inlineStr">
        <is>
          <t>MSCI AC Asean 10/40 Total Return Index</t>
        </is>
      </c>
      <c r="E70" s="76" t="n"/>
      <c r="F70" s="77" t="inlineStr">
        <is>
          <t>-</t>
        </is>
      </c>
      <c r="G70" s="77" t="inlineStr">
        <is>
          <t>-</t>
        </is>
      </c>
    </row>
    <row r="71" ht="70" customHeight="1">
      <c r="A71" t="inlineStr">
        <is>
          <t>EOUSEF</t>
        </is>
      </c>
      <c r="B71" s="47">
        <f>HYPERLINK("[EDEL_Portfolio Monthly Notes 31-Dec-2025.xlsx]EOUSEF!A1","Edelweiss US Value Equity Off-shore Fund")</f>
        <v/>
      </c>
      <c r="C71" s="76" t="n"/>
      <c r="D71" s="76" t="inlineStr">
        <is>
          <t>Russell 1000 Value Index</t>
        </is>
      </c>
      <c r="E71" s="76" t="n"/>
      <c r="F71" s="77" t="inlineStr">
        <is>
          <t>-</t>
        </is>
      </c>
      <c r="G71" s="77" t="inlineStr">
        <is>
          <t>-</t>
        </is>
      </c>
    </row>
    <row r="72" ht="70" customHeight="1">
      <c r="A72" t="inlineStr">
        <is>
          <t>ESLVRE</t>
        </is>
      </c>
      <c r="B72" s="47">
        <f>HYPERLINK("[EDEL_Portfolio Monthly Notes 31-Dec-2025.xlsx]ESLVRE!A1","Edelweiss Silver ETF Fund")</f>
        <v/>
      </c>
      <c r="C72" s="76" t="n"/>
      <c r="D72" s="76" t="inlineStr">
        <is>
          <t>Domestic prices of Silver</t>
        </is>
      </c>
      <c r="E72" s="76" t="n"/>
      <c r="F72" s="77" t="inlineStr">
        <is>
          <t>-</t>
        </is>
      </c>
      <c r="G72" s="77" t="inlineStr">
        <is>
          <t>-</t>
        </is>
      </c>
    </row>
  </sheetData>
  <mergeCells count="2">
    <mergeCell ref="A2:B2"/>
    <mergeCell ref="A1:B1"/>
  </mergeCells>
  <pageMargins left="0.7" right="0.7" top="0.75" bottom="0.75" header="0.3" footer="0.3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47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SILVER ETF FUND OF FUND AS ON DECEMBER 31, 2025</t>
        </is>
      </c>
    </row>
    <row r="2" ht="35" customHeight="1">
      <c r="A2" s="75" t="inlineStr">
        <is>
          <t>(An open-ended fund of funds scheme investing in units of Edelweiss Silver ETF)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2" t="n"/>
      <c r="B7" s="30" t="n"/>
      <c r="C7" s="30" t="n"/>
      <c r="D7" s="13" t="n"/>
      <c r="E7" s="14" t="n"/>
      <c r="F7" s="15" t="n"/>
      <c r="G7" s="15" t="n"/>
    </row>
    <row r="8">
      <c r="A8" s="16" t="inlineStr">
        <is>
          <t>Investment in Mutual fund</t>
        </is>
      </c>
      <c r="B8" s="30" t="n"/>
      <c r="C8" s="30" t="n"/>
      <c r="D8" s="13" t="n"/>
      <c r="E8" s="14" t="n"/>
      <c r="F8" s="15" t="n"/>
      <c r="G8" s="15" t="n"/>
    </row>
    <row r="9">
      <c r="A9" s="12" t="inlineStr">
        <is>
          <t>EDELWEISS SILVER ETF</t>
        </is>
      </c>
      <c r="B9" s="30" t="inlineStr">
        <is>
          <t>INF754K01SF3</t>
        </is>
      </c>
      <c r="C9" s="30" t="n"/>
      <c r="D9" s="13" t="n">
        <v>2820000</v>
      </c>
      <c r="E9" s="14" t="n">
        <v>6438.06</v>
      </c>
      <c r="F9" s="15" t="n">
        <v>0.945</v>
      </c>
      <c r="G9" s="15" t="n"/>
    </row>
    <row r="10">
      <c r="A10" s="16" t="inlineStr">
        <is>
          <t>Sub Total</t>
        </is>
      </c>
      <c r="B10" s="31" t="n"/>
      <c r="C10" s="31" t="n"/>
      <c r="D10" s="17" t="n"/>
      <c r="E10" s="18" t="n">
        <v>6438.06</v>
      </c>
      <c r="F10" s="19" t="n">
        <v>0.945</v>
      </c>
      <c r="G10" s="20" t="n"/>
    </row>
    <row r="11">
      <c r="A11" s="12" t="n"/>
      <c r="B11" s="30" t="n"/>
      <c r="C11" s="30" t="n"/>
      <c r="D11" s="13" t="n"/>
      <c r="E11" s="14" t="n"/>
      <c r="F11" s="15" t="n"/>
      <c r="G11" s="15" t="n"/>
    </row>
    <row r="12">
      <c r="A12" s="21" t="inlineStr">
        <is>
          <t>TOTAL</t>
        </is>
      </c>
      <c r="B12" s="32" t="n"/>
      <c r="C12" s="32" t="n"/>
      <c r="D12" s="22" t="n"/>
      <c r="E12" s="18" t="n">
        <v>6438.06</v>
      </c>
      <c r="F12" s="19" t="n">
        <v>0.945</v>
      </c>
      <c r="G12" s="20" t="n"/>
    </row>
    <row r="13">
      <c r="A13" s="12" t="n"/>
      <c r="B13" s="30" t="n"/>
      <c r="C13" s="30" t="n"/>
      <c r="D13" s="13" t="n"/>
      <c r="E13" s="14" t="n"/>
      <c r="F13" s="15" t="n"/>
      <c r="G13" s="15" t="n"/>
    </row>
    <row r="14">
      <c r="A14" s="16" t="inlineStr">
        <is>
          <t>TREPS / Reverse Repo</t>
        </is>
      </c>
      <c r="B14" s="30" t="n"/>
      <c r="C14" s="30" t="n"/>
      <c r="D14" s="13" t="n"/>
      <c r="E14" s="14" t="n"/>
      <c r="F14" s="15" t="n"/>
      <c r="G14" s="15" t="n"/>
    </row>
    <row r="15">
      <c r="A15" s="12" t="inlineStr">
        <is>
          <t>Clearing Corporation of India Ltd.</t>
        </is>
      </c>
      <c r="B15" s="30" t="n"/>
      <c r="C15" s="30" t="n"/>
      <c r="D15" s="13" t="n"/>
      <c r="E15" s="14" t="n">
        <v>391.94</v>
      </c>
      <c r="F15" s="15" t="n">
        <v>0.0575</v>
      </c>
      <c r="G15" s="15" t="n">
        <v>0.053335</v>
      </c>
    </row>
    <row r="16">
      <c r="A16" s="16" t="inlineStr">
        <is>
          <t>Sub Total</t>
        </is>
      </c>
      <c r="B16" s="31" t="n"/>
      <c r="C16" s="31" t="n"/>
      <c r="D16" s="17" t="n"/>
      <c r="E16" s="18" t="n">
        <v>391.94</v>
      </c>
      <c r="F16" s="19" t="n">
        <v>0.0575</v>
      </c>
      <c r="G16" s="20" t="n"/>
    </row>
    <row r="17">
      <c r="A17" s="12" t="n"/>
      <c r="B17" s="30" t="n"/>
      <c r="C17" s="30" t="n"/>
      <c r="D17" s="13" t="n"/>
      <c r="E17" s="14" t="n"/>
      <c r="F17" s="15" t="n"/>
      <c r="G17" s="15" t="n"/>
    </row>
    <row r="18">
      <c r="A18" s="21" t="inlineStr">
        <is>
          <t>TOTAL</t>
        </is>
      </c>
      <c r="B18" s="32" t="n"/>
      <c r="C18" s="32" t="n"/>
      <c r="D18" s="22" t="n"/>
      <c r="E18" s="18" t="n">
        <v>391.94</v>
      </c>
      <c r="F18" s="19" t="n">
        <v>0.0575</v>
      </c>
      <c r="G18" s="20" t="n"/>
    </row>
    <row r="19">
      <c r="A19" s="12" t="inlineStr">
        <is>
          <t>Accrued Interest</t>
        </is>
      </c>
      <c r="B19" s="30" t="n"/>
      <c r="C19" s="30" t="n"/>
      <c r="D19" s="13" t="n"/>
      <c r="E19" s="14" t="n">
        <v>0.057272</v>
      </c>
      <c r="F19" s="15" t="n">
        <v>8e-06</v>
      </c>
      <c r="G19" s="15" t="n"/>
    </row>
    <row r="20">
      <c r="A20" s="12" t="inlineStr">
        <is>
          <t>Net Receivables/(Payables)</t>
        </is>
      </c>
      <c r="B20" s="30" t="n"/>
      <c r="C20" s="30" t="n"/>
      <c r="D20" s="13" t="n"/>
      <c r="E20" s="23" t="n">
        <v>-17.217272</v>
      </c>
      <c r="F20" s="24" t="n">
        <v>-0.002508</v>
      </c>
      <c r="G20" s="15" t="n">
        <v>0.053335</v>
      </c>
    </row>
    <row r="21">
      <c r="A21" s="25" t="inlineStr">
        <is>
          <t>GRAND TOTAL</t>
        </is>
      </c>
      <c r="B21" s="33" t="n"/>
      <c r="C21" s="33" t="n"/>
      <c r="D21" s="26" t="n"/>
      <c r="E21" s="27" t="n">
        <v>6812.84</v>
      </c>
      <c r="F21" s="28" t="n">
        <v>1</v>
      </c>
      <c r="G21" s="28" t="n"/>
    </row>
    <row r="26">
      <c r="A26" s="74" t="inlineStr">
        <is>
          <t>Notes:</t>
        </is>
      </c>
    </row>
    <row r="27">
      <c r="A27" s="48" t="inlineStr">
        <is>
          <t>1. Security in default beyond its maturiy date</t>
        </is>
      </c>
      <c r="B27" s="34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49" t="n"/>
      <c r="C30" s="49" t="n">
        <v>46022</v>
      </c>
    </row>
    <row r="31">
      <c r="A31" t="inlineStr">
        <is>
          <t>Direct Plan  Growth Option</t>
        </is>
      </c>
      <c r="B31" t="inlineStr">
        <is>
          <t xml:space="preserve">                              ^</t>
        </is>
      </c>
      <c r="C31" t="n">
        <v>9.986800000000001</v>
      </c>
    </row>
    <row r="32">
      <c r="A32" t="inlineStr">
        <is>
          <t>Regular Plan  Growth Option</t>
        </is>
      </c>
      <c r="B32" t="inlineStr">
        <is>
          <t xml:space="preserve">                              ^</t>
        </is>
      </c>
      <c r="C32" t="n">
        <v>9.9864</v>
      </c>
    </row>
    <row r="33">
      <c r="A33" t="inlineStr">
        <is>
          <t>^ There were no investors in this option.</t>
        </is>
      </c>
    </row>
    <row r="35">
      <c r="A35" t="inlineStr">
        <is>
          <t xml:space="preserve">3. Total Dividend (Net) declared during the month </t>
        </is>
      </c>
      <c r="B35" s="34" t="inlineStr">
        <is>
          <t>NIL</t>
        </is>
      </c>
    </row>
    <row r="36">
      <c r="A36" t="inlineStr">
        <is>
          <t>4. Bonus was declared during the month</t>
        </is>
      </c>
      <c r="B36" s="34" t="inlineStr">
        <is>
          <t>NIL</t>
        </is>
      </c>
    </row>
    <row r="37" ht="29" customHeight="1">
      <c r="A37" s="48" t="inlineStr">
        <is>
          <t>5. Investment in Repo of Corporate Debt Securities during the month ended December 31, 2025</t>
        </is>
      </c>
      <c r="B37" s="34" t="inlineStr">
        <is>
          <t>NIL</t>
        </is>
      </c>
    </row>
    <row r="38" ht="29" customHeight="1">
      <c r="A38" s="48" t="inlineStr">
        <is>
          <t>6. Investment in foreign securities/ADRs/GDRs at the end of the month</t>
        </is>
      </c>
      <c r="B38" s="34" t="inlineStr">
        <is>
          <t>NIL</t>
        </is>
      </c>
    </row>
    <row r="39" ht="43.5" customHeight="1">
      <c r="A39" s="48" t="inlineStr">
        <is>
          <t>7. Total gross exposure to derivative instruments (excluding reversed positions) at the end of the month (Rs. in Lakhs)</t>
        </is>
      </c>
      <c r="B39" s="34" t="inlineStr">
        <is>
          <t>NIL</t>
        </is>
      </c>
    </row>
    <row r="40">
      <c r="B40" s="34" t="n"/>
    </row>
    <row r="41" ht="29" customHeight="1">
      <c r="A41" s="48" t="inlineStr">
        <is>
          <t>8. Margin Deposits includes Margin money placed on derivatives other than margin money placed with bank</t>
        </is>
      </c>
      <c r="B41" s="34" t="inlineStr">
        <is>
          <t>NIL</t>
        </is>
      </c>
    </row>
    <row r="42" ht="29" customHeight="1">
      <c r="A42" s="48" t="inlineStr">
        <is>
          <t>9. Value of investment made by other schemes under same management (Rs. In Lakhs)</t>
        </is>
      </c>
      <c r="B42" t="inlineStr">
        <is>
          <t>NIL</t>
        </is>
      </c>
    </row>
    <row r="43" ht="29" customHeight="1">
      <c r="A43" s="48" t="inlineStr">
        <is>
          <t>10. Number of instance of deviation In valuation of securities</t>
        </is>
      </c>
      <c r="B43" s="34" t="inlineStr">
        <is>
          <t>NIL</t>
        </is>
      </c>
    </row>
    <row r="44" ht="29" customHeight="1">
      <c r="A44" s="48" t="inlineStr">
        <is>
          <t>11. Total value and percentage of illiquid equity shares / securities</t>
        </is>
      </c>
      <c r="B44" s="34" t="inlineStr">
        <is>
          <t>NIL</t>
        </is>
      </c>
    </row>
    <row r="46" ht="70" customHeight="1">
      <c r="A46" s="76" t="inlineStr">
        <is>
          <t>Scheme Name</t>
        </is>
      </c>
      <c r="B46" s="76" t="inlineStr">
        <is>
          <t>Risk- O - Meter</t>
        </is>
      </c>
      <c r="C46" s="76" t="inlineStr">
        <is>
          <t>Benchmark of the Scheme</t>
        </is>
      </c>
      <c r="D46" s="76" t="inlineStr">
        <is>
          <t>Benchmark Risk-o-meter</t>
        </is>
      </c>
    </row>
    <row r="47" ht="70" customHeight="1">
      <c r="A47" s="76" t="inlineStr">
        <is>
          <t>Edelweiss Silver ETF Fund of Fund</t>
        </is>
      </c>
      <c r="B47" s="76" t="n"/>
      <c r="C47" s="76" t="inlineStr"/>
      <c r="D47" s="76" t="n"/>
      <c r="E47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82"/>
  <sheetViews>
    <sheetView showGridLines="0" workbookViewId="0">
      <pane ySplit="4" topLeftCell="A34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CRISIL-IBX AAA BOND NBFC-HFC - JUN 2027 INDEX FUND AS ON DECEMBER 31, 2025</t>
        </is>
      </c>
    </row>
    <row r="2" ht="35" customHeight="1">
      <c r="A2" s="75" t="inlineStr">
        <is>
          <t>(An open-ended Target Maturity Debt Index Fund predominantly investing in the constituents of CRISIL-IBX AAA NBFC- HFC Index – Jun 2027. A moderate interest rate risk and relatively low credit risk)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Equity &amp; Equity related</t>
        </is>
      </c>
      <c r="B7" s="30" t="n"/>
      <c r="C7" s="30" t="n"/>
      <c r="D7" s="13" t="n"/>
      <c r="E7" s="14" t="inlineStr">
        <is>
          <t>NIL</t>
        </is>
      </c>
      <c r="F7" s="15" t="inlineStr">
        <is>
          <t>NIL</t>
        </is>
      </c>
      <c r="G7" s="15" t="n"/>
    </row>
    <row r="8">
      <c r="A8" s="12" t="n"/>
      <c r="B8" s="30" t="n"/>
      <c r="C8" s="30" t="n"/>
      <c r="D8" s="13" t="n"/>
      <c r="E8" s="14" t="n"/>
      <c r="F8" s="15" t="n"/>
      <c r="G8" s="15" t="n"/>
    </row>
    <row r="9">
      <c r="A9" s="16" t="inlineStr">
        <is>
          <t>Debt Instruments</t>
        </is>
      </c>
      <c r="B9" s="30" t="n"/>
      <c r="C9" s="30" t="n"/>
      <c r="D9" s="13" t="n"/>
      <c r="E9" s="14" t="n"/>
      <c r="F9" s="15" t="n"/>
      <c r="G9" s="15" t="n"/>
    </row>
    <row r="10">
      <c r="A10" s="16" t="inlineStr">
        <is>
          <t>(a)Listed / Awaiting listing on stock Exchanges</t>
        </is>
      </c>
      <c r="B10" s="30" t="n"/>
      <c r="C10" s="30" t="n"/>
      <c r="D10" s="13" t="n"/>
      <c r="E10" s="14" t="n"/>
      <c r="F10" s="15" t="n"/>
      <c r="G10" s="15" t="n"/>
    </row>
    <row r="11">
      <c r="A11" s="12" t="inlineStr">
        <is>
          <t>8.33% ADITYA BIRLA CAP SR L1 NCD19-05-27**</t>
        </is>
      </c>
      <c r="B11" s="30" t="inlineStr">
        <is>
          <t>INE860H07IY4</t>
        </is>
      </c>
      <c r="C11" s="30" t="inlineStr">
        <is>
          <t>ICRA AAA</t>
        </is>
      </c>
      <c r="D11" s="13" t="n">
        <v>1000000</v>
      </c>
      <c r="E11" s="14" t="n">
        <v>1012.59</v>
      </c>
      <c r="F11" s="15" t="n">
        <v>0.119</v>
      </c>
      <c r="G11" s="15" t="n">
        <v>0.07327500000000001</v>
      </c>
    </row>
    <row r="12">
      <c r="A12" s="12" t="inlineStr">
        <is>
          <t>7.8989% ADITYA BIRLA HSG SR K2 08-06-27**</t>
        </is>
      </c>
      <c r="B12" s="30" t="inlineStr">
        <is>
          <t>INE831R07557</t>
        </is>
      </c>
      <c r="C12" s="30" t="inlineStr">
        <is>
          <t>CRISIL AAA</t>
        </is>
      </c>
      <c r="D12" s="13" t="n">
        <v>800000</v>
      </c>
      <c r="E12" s="14" t="n">
        <v>807.97</v>
      </c>
      <c r="F12" s="15" t="n">
        <v>0.095</v>
      </c>
      <c r="G12" s="15" t="n">
        <v>0.070925</v>
      </c>
    </row>
    <row r="13">
      <c r="A13" s="12" t="inlineStr">
        <is>
          <t>8.3774% KOTAK MAHINDRA INV NCD 21-06-27**</t>
        </is>
      </c>
      <c r="B13" s="30" t="inlineStr">
        <is>
          <t>INE975F07IR8</t>
        </is>
      </c>
      <c r="C13" s="30" t="inlineStr">
        <is>
          <t>CRISIL AAA</t>
        </is>
      </c>
      <c r="D13" s="13" t="n">
        <v>500000</v>
      </c>
      <c r="E13" s="14" t="n">
        <v>507.2</v>
      </c>
      <c r="F13" s="15" t="n">
        <v>0.0596</v>
      </c>
      <c r="G13" s="15" t="n">
        <v>0.07255</v>
      </c>
    </row>
    <row r="14">
      <c r="A14" s="12" t="inlineStr">
        <is>
          <t>8.24% L&amp;T FIN LTD SR J NCD RED 16-06-27**</t>
        </is>
      </c>
      <c r="B14" s="30" t="inlineStr">
        <is>
          <t>INE498L07038</t>
        </is>
      </c>
      <c r="C14" s="30" t="inlineStr">
        <is>
          <t>ICRA AAA</t>
        </is>
      </c>
      <c r="D14" s="13" t="n">
        <v>500000</v>
      </c>
      <c r="E14" s="14" t="n">
        <v>507.05</v>
      </c>
      <c r="F14" s="15" t="n">
        <v>0.0596</v>
      </c>
      <c r="G14" s="15" t="n">
        <v>0.071869</v>
      </c>
    </row>
    <row r="15">
      <c r="A15" s="12" t="inlineStr">
        <is>
          <t>8.35% AXIS FIN SR 14 NCD OP B 07-05-27**</t>
        </is>
      </c>
      <c r="B15" s="30" t="inlineStr">
        <is>
          <t>INE891K07952</t>
        </is>
      </c>
      <c r="C15" s="30" t="inlineStr">
        <is>
          <t>CARE AAA</t>
        </is>
      </c>
      <c r="D15" s="13" t="n">
        <v>500000</v>
      </c>
      <c r="E15" s="14" t="n">
        <v>506.79</v>
      </c>
      <c r="F15" s="15" t="n">
        <v>0.0596</v>
      </c>
      <c r="G15" s="15" t="n">
        <v>0.0725</v>
      </c>
    </row>
    <row r="16">
      <c r="A16" s="12" t="inlineStr">
        <is>
          <t>8.285% TATA CAPITAL LTD NCD 10-05-2027**</t>
        </is>
      </c>
      <c r="B16" s="30" t="inlineStr">
        <is>
          <t>INE976I07CT9</t>
        </is>
      </c>
      <c r="C16" s="30" t="inlineStr">
        <is>
          <t>CRISIL AAA</t>
        </is>
      </c>
      <c r="D16" s="13" t="n">
        <v>500000</v>
      </c>
      <c r="E16" s="14" t="n">
        <v>506.57</v>
      </c>
      <c r="F16" s="15" t="n">
        <v>0.0595</v>
      </c>
      <c r="G16" s="15" t="n">
        <v>0.07179199999999999</v>
      </c>
    </row>
    <row r="17">
      <c r="A17" s="12" t="inlineStr">
        <is>
          <t>8.12% KOTAK MAH PRIME TR GID01 R21-06-27**</t>
        </is>
      </c>
      <c r="B17" s="30" t="inlineStr">
        <is>
          <t>INE916DA7SU4</t>
        </is>
      </c>
      <c r="C17" s="30" t="inlineStr">
        <is>
          <t>CRISIL AAA</t>
        </is>
      </c>
      <c r="D17" s="13" t="n">
        <v>500000</v>
      </c>
      <c r="E17" s="14" t="n">
        <v>506.57</v>
      </c>
      <c r="F17" s="15" t="n">
        <v>0.0595</v>
      </c>
      <c r="G17" s="15" t="n">
        <v>0.07095</v>
      </c>
    </row>
    <row r="18">
      <c r="A18" s="12" t="inlineStr">
        <is>
          <t>8.25% MAH &amp; MAH FIN SR RED 25-03-2027**</t>
        </is>
      </c>
      <c r="B18" s="30" t="inlineStr">
        <is>
          <t>INE774D07VE1</t>
        </is>
      </c>
      <c r="C18" s="30" t="inlineStr">
        <is>
          <t>CRISIL AAA</t>
        </is>
      </c>
      <c r="D18" s="13" t="n">
        <v>500000</v>
      </c>
      <c r="E18" s="14" t="n">
        <v>506.23</v>
      </c>
      <c r="F18" s="15" t="n">
        <v>0.0595</v>
      </c>
      <c r="G18" s="15" t="n">
        <v>0.07165000000000001</v>
      </c>
    </row>
    <row r="19">
      <c r="A19" s="12" t="inlineStr">
        <is>
          <t>7.90% LIC HSG FIN TR421 NCD R 23-06-2027**</t>
        </is>
      </c>
      <c r="B19" s="30" t="inlineStr">
        <is>
          <t>INE115A07PV9</t>
        </is>
      </c>
      <c r="C19" s="30" t="inlineStr">
        <is>
          <t>CRISIL AAA</t>
        </is>
      </c>
      <c r="D19" s="13" t="n">
        <v>500000</v>
      </c>
      <c r="E19" s="14" t="n">
        <v>506.18</v>
      </c>
      <c r="F19" s="15" t="n">
        <v>0.0595</v>
      </c>
      <c r="G19" s="15" t="n">
        <v>0.0694</v>
      </c>
    </row>
    <row r="20">
      <c r="A20" s="12" t="inlineStr">
        <is>
          <t>8.2378% HDB FIN SER SR 207 R 06-04-27**</t>
        </is>
      </c>
      <c r="B20" s="30" t="inlineStr">
        <is>
          <t>INE756I07EX3</t>
        </is>
      </c>
      <c r="C20" s="30" t="inlineStr">
        <is>
          <t>CRISIL AAA</t>
        </is>
      </c>
      <c r="D20" s="13" t="n">
        <v>500000</v>
      </c>
      <c r="E20" s="14" t="n">
        <v>506.01</v>
      </c>
      <c r="F20" s="15" t="n">
        <v>0.0595</v>
      </c>
      <c r="G20" s="15" t="n">
        <v>0.0716</v>
      </c>
    </row>
    <row r="21">
      <c r="A21" s="12" t="inlineStr">
        <is>
          <t>8.30% SMFG IND CRD SR109 OP I R 30-06-27**</t>
        </is>
      </c>
      <c r="B21" s="30" t="inlineStr">
        <is>
          <t>INE535H07CJ6</t>
        </is>
      </c>
      <c r="C21" s="30" t="inlineStr">
        <is>
          <t>ICRA AAA</t>
        </is>
      </c>
      <c r="D21" s="13" t="n">
        <v>500000</v>
      </c>
      <c r="E21" s="14" t="n">
        <v>505.84</v>
      </c>
      <c r="F21" s="15" t="n">
        <v>0.0595</v>
      </c>
      <c r="G21" s="15" t="n">
        <v>0.0741</v>
      </c>
    </row>
    <row r="22">
      <c r="A22" s="12" t="inlineStr">
        <is>
          <t>7.7% BAJAJ HOUSING FIN NCD RED 21-05-27**</t>
        </is>
      </c>
      <c r="B22" s="30" t="inlineStr">
        <is>
          <t>INE377Y07300</t>
        </is>
      </c>
      <c r="C22" s="30" t="inlineStr">
        <is>
          <t>CRISIL AAA</t>
        </is>
      </c>
      <c r="D22" s="13" t="n">
        <v>500000</v>
      </c>
      <c r="E22" s="14" t="n">
        <v>504.59</v>
      </c>
      <c r="F22" s="15" t="n">
        <v>0.0593</v>
      </c>
      <c r="G22" s="15" t="n">
        <v>0.06934999999999999</v>
      </c>
    </row>
    <row r="23">
      <c r="A23" s="12" t="inlineStr">
        <is>
          <t>7.75% TATA CAP HSG FIN SR A 18-05-2027**</t>
        </is>
      </c>
      <c r="B23" s="30" t="inlineStr">
        <is>
          <t>INE033L07HQ8</t>
        </is>
      </c>
      <c r="C23" s="30" t="inlineStr">
        <is>
          <t>CRISIL AAA</t>
        </is>
      </c>
      <c r="D23" s="13" t="n">
        <v>500000</v>
      </c>
      <c r="E23" s="14" t="n">
        <v>504.23</v>
      </c>
      <c r="F23" s="15" t="n">
        <v>0.0593</v>
      </c>
      <c r="G23" s="15" t="n">
        <v>0.07035</v>
      </c>
    </row>
    <row r="24">
      <c r="A24" s="12" t="inlineStr">
        <is>
          <t>7.70% BAJAJ FIN LTD OP I NCD R 07-06-27**</t>
        </is>
      </c>
      <c r="B24" s="30" t="inlineStr">
        <is>
          <t>INE296A07RZ4</t>
        </is>
      </c>
      <c r="C24" s="30" t="inlineStr">
        <is>
          <t>CRISIL AAA</t>
        </is>
      </c>
      <c r="D24" s="13" t="n">
        <v>500000</v>
      </c>
      <c r="E24" s="14" t="n">
        <v>503.49</v>
      </c>
      <c r="F24" s="15" t="n">
        <v>0.0592</v>
      </c>
      <c r="G24" s="15" t="n">
        <v>0.0712</v>
      </c>
    </row>
    <row r="25">
      <c r="A25" s="16" t="inlineStr">
        <is>
          <t>Sub Total</t>
        </is>
      </c>
      <c r="B25" s="31" t="n"/>
      <c r="C25" s="31" t="n"/>
      <c r="D25" s="17" t="n"/>
      <c r="E25" s="18" t="n">
        <v>7891.31</v>
      </c>
      <c r="F25" s="19" t="n">
        <v>0.9276</v>
      </c>
      <c r="G25" s="20" t="n"/>
    </row>
    <row r="26">
      <c r="A26" s="12" t="n"/>
      <c r="B26" s="30" t="n"/>
      <c r="C26" s="30" t="n"/>
      <c r="D26" s="13" t="n"/>
      <c r="E26" s="14" t="n"/>
      <c r="F26" s="15" t="n"/>
      <c r="G26" s="15" t="n"/>
    </row>
    <row r="27">
      <c r="A27" s="16" t="inlineStr">
        <is>
          <t>(b)Privately Placed/Unlisted</t>
        </is>
      </c>
      <c r="B27" s="30" t="n"/>
      <c r="C27" s="30" t="n"/>
      <c r="D27" s="13" t="n"/>
      <c r="E27" s="14" t="n"/>
      <c r="F27" s="15" t="n"/>
      <c r="G27" s="15" t="n"/>
    </row>
    <row r="28">
      <c r="A28" s="16" t="inlineStr">
        <is>
          <t>Sub Total</t>
        </is>
      </c>
      <c r="B28" s="30" t="n"/>
      <c r="C28" s="30" t="n"/>
      <c r="D28" s="13" t="n"/>
      <c r="E28" s="35" t="inlineStr">
        <is>
          <t>NIL</t>
        </is>
      </c>
      <c r="F28" s="36" t="inlineStr">
        <is>
          <t>NIL</t>
        </is>
      </c>
      <c r="G28" s="15" t="n"/>
    </row>
    <row r="29">
      <c r="A29" s="12" t="n"/>
      <c r="B29" s="30" t="n"/>
      <c r="C29" s="30" t="n"/>
      <c r="D29" s="13" t="n"/>
      <c r="E29" s="14" t="n"/>
      <c r="F29" s="15" t="n"/>
      <c r="G29" s="15" t="n"/>
    </row>
    <row r="30">
      <c r="A30" s="16" t="inlineStr">
        <is>
          <t>(c)Securitised Debt Instruments</t>
        </is>
      </c>
      <c r="B30" s="30" t="n"/>
      <c r="C30" s="30" t="n"/>
      <c r="D30" s="13" t="n"/>
      <c r="E30" s="14" t="n"/>
      <c r="F30" s="15" t="n"/>
      <c r="G30" s="15" t="n"/>
    </row>
    <row r="31">
      <c r="A31" s="16" t="inlineStr">
        <is>
          <t>Sub Total</t>
        </is>
      </c>
      <c r="B31" s="30" t="n"/>
      <c r="C31" s="30" t="n"/>
      <c r="D31" s="13" t="n"/>
      <c r="E31" s="35" t="inlineStr">
        <is>
          <t>NIL</t>
        </is>
      </c>
      <c r="F31" s="36" t="inlineStr">
        <is>
          <t>NIL</t>
        </is>
      </c>
      <c r="G31" s="15" t="n"/>
    </row>
    <row r="32">
      <c r="A32" s="12" t="n"/>
      <c r="B32" s="30" t="n"/>
      <c r="C32" s="30" t="n"/>
      <c r="D32" s="13" t="n"/>
      <c r="E32" s="14" t="n"/>
      <c r="F32" s="15" t="n"/>
      <c r="G32" s="15" t="n"/>
    </row>
    <row r="33">
      <c r="A33" s="21" t="inlineStr">
        <is>
          <t>TOTAL</t>
        </is>
      </c>
      <c r="B33" s="32" t="n"/>
      <c r="C33" s="32" t="n"/>
      <c r="D33" s="22" t="n"/>
      <c r="E33" s="18" t="n">
        <v>7891.31</v>
      </c>
      <c r="F33" s="19" t="n">
        <v>0.9276</v>
      </c>
      <c r="G33" s="20" t="n"/>
    </row>
    <row r="34">
      <c r="A34" s="12" t="n"/>
      <c r="B34" s="30" t="n"/>
      <c r="C34" s="30" t="n"/>
      <c r="D34" s="13" t="n"/>
      <c r="E34" s="14" t="n"/>
      <c r="F34" s="15" t="n"/>
      <c r="G34" s="15" t="n"/>
    </row>
    <row r="35">
      <c r="A35" s="12" t="n"/>
      <c r="B35" s="30" t="n"/>
      <c r="C35" s="30" t="n"/>
      <c r="D35" s="13" t="n"/>
      <c r="E35" s="14" t="n"/>
      <c r="F35" s="15" t="n"/>
      <c r="G35" s="15" t="n"/>
    </row>
    <row r="36">
      <c r="A36" s="16" t="inlineStr">
        <is>
          <t>TREPS / Reverse Repo</t>
        </is>
      </c>
      <c r="B36" s="30" t="n"/>
      <c r="C36" s="30" t="n"/>
      <c r="D36" s="13" t="n"/>
      <c r="E36" s="14" t="n"/>
      <c r="F36" s="15" t="n"/>
      <c r="G36" s="15" t="n"/>
    </row>
    <row r="37">
      <c r="A37" s="12" t="inlineStr">
        <is>
          <t>Clearing Corporation of India Ltd.</t>
        </is>
      </c>
      <c r="B37" s="30" t="n"/>
      <c r="C37" s="30" t="n"/>
      <c r="D37" s="13" t="n"/>
      <c r="E37" s="14" t="n">
        <v>199.97</v>
      </c>
      <c r="F37" s="15" t="n">
        <v>0.0235</v>
      </c>
      <c r="G37" s="15" t="n">
        <v>0.053335</v>
      </c>
    </row>
    <row r="38">
      <c r="A38" s="16" t="inlineStr">
        <is>
          <t>Sub Total</t>
        </is>
      </c>
      <c r="B38" s="31" t="n"/>
      <c r="C38" s="31" t="n"/>
      <c r="D38" s="17" t="n"/>
      <c r="E38" s="18" t="n">
        <v>199.97</v>
      </c>
      <c r="F38" s="19" t="n">
        <v>0.0235</v>
      </c>
      <c r="G38" s="20" t="n"/>
    </row>
    <row r="39">
      <c r="A39" s="12" t="n"/>
      <c r="B39" s="30" t="n"/>
      <c r="C39" s="30" t="n"/>
      <c r="D39" s="13" t="n"/>
      <c r="E39" s="14" t="n"/>
      <c r="F39" s="15" t="n"/>
      <c r="G39" s="15" t="n"/>
    </row>
    <row r="40">
      <c r="A40" s="21" t="inlineStr">
        <is>
          <t>TOTAL</t>
        </is>
      </c>
      <c r="B40" s="32" t="n"/>
      <c r="C40" s="32" t="n"/>
      <c r="D40" s="22" t="n"/>
      <c r="E40" s="18" t="n">
        <v>199.97</v>
      </c>
      <c r="F40" s="19" t="n">
        <v>0.0235</v>
      </c>
      <c r="G40" s="20" t="n"/>
    </row>
    <row r="41">
      <c r="A41" s="12" t="inlineStr">
        <is>
          <t>Accrued Interest</t>
        </is>
      </c>
      <c r="B41" s="30" t="n"/>
      <c r="C41" s="30" t="n"/>
      <c r="D41" s="13" t="n"/>
      <c r="E41" s="14" t="n">
        <v>415.6641147</v>
      </c>
      <c r="F41" s="15" t="n">
        <v>0.048861</v>
      </c>
      <c r="G41" s="15" t="n"/>
    </row>
    <row r="42">
      <c r="A42" s="12" t="inlineStr">
        <is>
          <t>Net Receivables/(Payables)</t>
        </is>
      </c>
      <c r="B42" s="30" t="n"/>
      <c r="C42" s="30" t="n"/>
      <c r="D42" s="13" t="n"/>
      <c r="E42" s="23" t="n">
        <v>-0.0041147</v>
      </c>
      <c r="F42" s="15" t="n">
        <v>3.9e-05</v>
      </c>
      <c r="G42" s="15" t="n">
        <v>0.053335</v>
      </c>
    </row>
    <row r="43">
      <c r="A43" s="25" t="inlineStr">
        <is>
          <t>GRAND TOTAL</t>
        </is>
      </c>
      <c r="B43" s="33" t="n"/>
      <c r="C43" s="33" t="n"/>
      <c r="D43" s="26" t="n"/>
      <c r="E43" s="27" t="n">
        <v>8506.940000000001</v>
      </c>
      <c r="F43" s="28" t="n">
        <v>1</v>
      </c>
      <c r="G43" s="28" t="n"/>
    </row>
    <row r="45">
      <c r="A45" s="74" t="inlineStr">
        <is>
          <t>**Non Traded Security</t>
        </is>
      </c>
    </row>
    <row r="46">
      <c r="A46" s="74" t="inlineStr">
        <is>
          <t>In accordance with SEBI Circular no. SEBI/HO/IMD/PoD2/P/CIR/2024/183 dated December 13, 2024, Debt Index Replication Factor (DIRF) is 71.72%.</t>
        </is>
      </c>
    </row>
    <row r="48">
      <c r="A48" s="74" t="inlineStr">
        <is>
          <t>Notes:</t>
        </is>
      </c>
    </row>
    <row r="49">
      <c r="A49" s="48" t="inlineStr">
        <is>
          <t>1. Security in default beyond its maturiy date</t>
        </is>
      </c>
      <c r="B49" s="34" t="inlineStr">
        <is>
          <t>NIL</t>
        </is>
      </c>
    </row>
    <row r="50">
      <c r="A50" t="inlineStr">
        <is>
          <t>2. NAV at the beginning of the period (Rs. per unit)</t>
        </is>
      </c>
    </row>
    <row r="51">
      <c r="A51" t="inlineStr">
        <is>
          <t>Plan /option (Face Value 10)</t>
        </is>
      </c>
      <c r="B51" t="inlineStr">
        <is>
          <t>As on</t>
        </is>
      </c>
      <c r="C51" t="inlineStr">
        <is>
          <t>As on</t>
        </is>
      </c>
    </row>
    <row r="52">
      <c r="B52" s="49" t="n">
        <v>45989</v>
      </c>
      <c r="C52" s="49" t="n">
        <v>46022</v>
      </c>
    </row>
    <row r="53">
      <c r="A53" t="inlineStr">
        <is>
          <t>Direct Plan  Growth Option</t>
        </is>
      </c>
      <c r="B53" t="n">
        <v>10.7065</v>
      </c>
      <c r="C53" t="n">
        <v>10.7491</v>
      </c>
    </row>
    <row r="54">
      <c r="A54" t="inlineStr">
        <is>
          <t>Direct Plan IDCW Option</t>
        </is>
      </c>
      <c r="B54" t="n">
        <v>10.7065</v>
      </c>
      <c r="C54" t="n">
        <v>10.7491</v>
      </c>
    </row>
    <row r="55">
      <c r="A55" t="inlineStr">
        <is>
          <t>Regular Plan  Growth Option</t>
        </is>
      </c>
      <c r="B55" t="n">
        <v>10.6898</v>
      </c>
      <c r="C55" t="n">
        <v>10.7303</v>
      </c>
    </row>
    <row r="56">
      <c r="A56" t="inlineStr">
        <is>
          <t>Regular Plan IDCW Option</t>
        </is>
      </c>
      <c r="B56" t="n">
        <v>10.6898</v>
      </c>
      <c r="C56" t="n">
        <v>10.7303</v>
      </c>
    </row>
    <row r="58">
      <c r="A58" t="inlineStr">
        <is>
          <t xml:space="preserve">3. Total Dividend (Net) declared during the month </t>
        </is>
      </c>
      <c r="B58" s="34" t="inlineStr">
        <is>
          <t>NIL</t>
        </is>
      </c>
    </row>
    <row r="59">
      <c r="A59" t="inlineStr">
        <is>
          <t>4. Bonus was declared during the month</t>
        </is>
      </c>
      <c r="B59" s="34" t="inlineStr">
        <is>
          <t>NIL</t>
        </is>
      </c>
    </row>
    <row r="60" ht="29" customHeight="1">
      <c r="A60" s="48" t="inlineStr">
        <is>
          <t>5. Investment in Repo of Corporate Debt Securities during the month ended December 31, 2025</t>
        </is>
      </c>
      <c r="B60" s="34" t="inlineStr">
        <is>
          <t>NIL</t>
        </is>
      </c>
    </row>
    <row r="61" ht="29" customHeight="1">
      <c r="A61" s="48" t="inlineStr">
        <is>
          <t>6. Investment in foreign securities/ADRs/GDRs at the end of the month</t>
        </is>
      </c>
      <c r="B61" s="34" t="inlineStr">
        <is>
          <t>NIL</t>
        </is>
      </c>
    </row>
    <row r="62">
      <c r="A62" t="inlineStr">
        <is>
          <t>7. Average Portfolio Maturity</t>
        </is>
      </c>
      <c r="B62" s="51">
        <f>B77</f>
        <v/>
      </c>
    </row>
    <row r="63" ht="43.5" customHeight="1">
      <c r="A63" s="48" t="inlineStr">
        <is>
          <t>8. Total gross exposure to derivative instruments (excluding reversed positions) at the end of the month (Rs. in Lakhs)</t>
        </is>
      </c>
      <c r="B63" s="34" t="inlineStr">
        <is>
          <t>NIL</t>
        </is>
      </c>
    </row>
    <row r="64">
      <c r="B64" s="34" t="n"/>
    </row>
    <row r="65" ht="29" customHeight="1">
      <c r="A65" s="48" t="inlineStr">
        <is>
          <t>9. Margin Deposits includes Margin money placed on derivatives other than margin money placed with bank</t>
        </is>
      </c>
      <c r="B65" s="34" t="inlineStr">
        <is>
          <t>NIL</t>
        </is>
      </c>
    </row>
    <row r="66" ht="29" customHeight="1">
      <c r="A66" s="48" t="inlineStr">
        <is>
          <t>10. Value of investment made by other schemes under same management (Rs. In Lakhs)</t>
        </is>
      </c>
      <c r="B66" t="n">
        <v>5074.25</v>
      </c>
    </row>
    <row r="67" ht="29" customHeight="1">
      <c r="A67" s="48" t="inlineStr">
        <is>
          <t>11. Number of instance of deviation In valuation of securities</t>
        </is>
      </c>
      <c r="B67" s="34" t="inlineStr">
        <is>
          <t>NIL</t>
        </is>
      </c>
    </row>
    <row r="68" ht="29" customHeight="1">
      <c r="A68" s="48" t="inlineStr">
        <is>
          <t>12. Total value and percentage of illiquid equity shares / securities</t>
        </is>
      </c>
      <c r="B68" s="34" t="inlineStr">
        <is>
          <t>NIL</t>
        </is>
      </c>
    </row>
    <row r="70">
      <c r="A70" t="inlineStr">
        <is>
          <t>Portfolio Information</t>
        </is>
      </c>
    </row>
    <row r="71" ht="58" customHeight="1">
      <c r="A71" s="52" t="inlineStr">
        <is>
          <t>Scheme Name :</t>
        </is>
      </c>
      <c r="B71" s="57" t="inlineStr">
        <is>
          <t>Edelweiss CRISIL-IBX AAA Bond NBFC-HFC - Jun 2027 Index Fund</t>
        </is>
      </c>
    </row>
    <row r="72" ht="43.5" customHeight="1">
      <c r="A72" s="52" t="inlineStr">
        <is>
          <t>Description (if any)</t>
        </is>
      </c>
      <c r="B72" s="57" t="inlineStr">
        <is>
          <t>CRISIL-IBX AAA NBFC-HFC
Index – Jun 2027</t>
        </is>
      </c>
    </row>
    <row r="73">
      <c r="A73" s="52" t="n"/>
      <c r="B73" s="52" t="n"/>
    </row>
    <row r="74">
      <c r="A74" s="52" t="inlineStr">
        <is>
          <t>Annualised Portfolio YTM* :</t>
        </is>
      </c>
      <c r="B74" s="53" t="n">
        <v>7.119881451058327</v>
      </c>
    </row>
    <row r="75">
      <c r="A75" s="52" t="n"/>
      <c r="B75" s="52" t="n"/>
    </row>
    <row r="76">
      <c r="A76" s="52" t="inlineStr">
        <is>
          <t>Macaulay Duration</t>
        </is>
      </c>
      <c r="B76" s="54" t="n">
        <v>1.2824</v>
      </c>
    </row>
    <row r="77">
      <c r="A77" s="52" t="inlineStr">
        <is>
          <t>Residual Maturity</t>
        </is>
      </c>
      <c r="B77" s="54" t="n">
        <v>1.362915540501811</v>
      </c>
    </row>
    <row r="78">
      <c r="A78" s="52" t="n"/>
      <c r="B78" s="52" t="n"/>
    </row>
    <row r="79">
      <c r="A79" s="52" t="inlineStr">
        <is>
          <t xml:space="preserve">As on (Date) </t>
        </is>
      </c>
      <c r="B79" s="55" t="n">
        <v>46022</v>
      </c>
    </row>
    <row r="81" ht="70" customHeight="1">
      <c r="A81" s="76" t="inlineStr">
        <is>
          <t>Scheme Name</t>
        </is>
      </c>
      <c r="B81" s="76" t="inlineStr">
        <is>
          <t>Risk- O - Meter</t>
        </is>
      </c>
      <c r="C81" s="76" t="inlineStr">
        <is>
          <t>Benchmark of the Scheme</t>
        </is>
      </c>
      <c r="D81" s="76" t="inlineStr">
        <is>
          <t>Benchmark Risk-o-meter</t>
        </is>
      </c>
    </row>
    <row r="82" ht="70" customHeight="1">
      <c r="A82" s="76" t="inlineStr">
        <is>
          <t>Edelweiss CRISIL-IBX AAA Bond NBFC-HFC - Jun 2027 Index Fund</t>
        </is>
      </c>
      <c r="B82" s="76" t="n"/>
      <c r="C82" s="76" t="inlineStr">
        <is>
          <t>CRISIL-IBX AAA NBFC-HFC - Jun 2027</t>
        </is>
      </c>
      <c r="D82" s="76" t="n"/>
      <c r="E82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G79"/>
  <sheetViews>
    <sheetView showGridLines="0" workbookViewId="0">
      <pane ySplit="4" topLeftCell="A33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CRISIL IBX 50:50 GILT PLUS SDL SEP 2028 INDEX FUND AS ON DECEMBER 31, 2025</t>
        </is>
      </c>
    </row>
    <row r="2" ht="35" customHeight="1">
      <c r="A2" s="75" t="inlineStr">
        <is>
          <t>(An open-ended target maturity Index Fund investing in the constituents of CRISIL IBX 50:50 Gilt Plus SDL Index – Sep 2028. A relatively high interest rate risk and relatively low credit risk)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Equity &amp; Equity related</t>
        </is>
      </c>
      <c r="B7" s="30" t="n"/>
      <c r="C7" s="30" t="n"/>
      <c r="D7" s="13" t="n"/>
      <c r="E7" s="14" t="inlineStr">
        <is>
          <t>NIL</t>
        </is>
      </c>
      <c r="F7" s="15" t="inlineStr">
        <is>
          <t>NIL</t>
        </is>
      </c>
      <c r="G7" s="15" t="n"/>
    </row>
    <row r="8">
      <c r="A8" s="16" t="inlineStr">
        <is>
          <t>Debt Instruments</t>
        </is>
      </c>
      <c r="B8" s="30" t="n"/>
      <c r="C8" s="30" t="n"/>
      <c r="D8" s="13" t="n"/>
      <c r="E8" s="14" t="n"/>
      <c r="F8" s="15" t="n"/>
      <c r="G8" s="15" t="n"/>
    </row>
    <row r="9">
      <c r="A9" s="16" t="inlineStr">
        <is>
          <t>(a) Listed / Awaiting listing on Stock Exchanges</t>
        </is>
      </c>
      <c r="B9" s="30" t="n"/>
      <c r="C9" s="30" t="n"/>
      <c r="D9" s="13" t="n"/>
      <c r="E9" s="14" t="n"/>
      <c r="F9" s="15" t="n"/>
      <c r="G9" s="15" t="n"/>
    </row>
    <row r="10">
      <c r="A10" s="16" t="inlineStr">
        <is>
          <t>Sub Total</t>
        </is>
      </c>
      <c r="B10" s="30" t="n"/>
      <c r="C10" s="30" t="n"/>
      <c r="D10" s="13" t="n"/>
      <c r="E10" s="35" t="inlineStr">
        <is>
          <t>NIL</t>
        </is>
      </c>
      <c r="F10" s="36" t="inlineStr">
        <is>
          <t>NIL</t>
        </is>
      </c>
      <c r="G10" s="15" t="n"/>
    </row>
    <row r="11">
      <c r="A11" s="12" t="n"/>
      <c r="B11" s="30" t="n"/>
      <c r="C11" s="30" t="n"/>
      <c r="D11" s="13" t="n"/>
      <c r="E11" s="14" t="n"/>
      <c r="F11" s="15" t="n"/>
      <c r="G11" s="15" t="n"/>
    </row>
    <row r="12">
      <c r="A12" s="16" t="inlineStr">
        <is>
          <t>Government Securities</t>
        </is>
      </c>
      <c r="B12" s="30" t="n"/>
      <c r="C12" s="30" t="n"/>
      <c r="D12" s="13" t="n"/>
      <c r="E12" s="14" t="n"/>
      <c r="F12" s="15" t="n"/>
      <c r="G12" s="15" t="n"/>
    </row>
    <row r="13">
      <c r="A13" s="12" t="inlineStr">
        <is>
          <t>7.06% GOVT OF INDIA RED 10-04-2028</t>
        </is>
      </c>
      <c r="B13" s="30" t="inlineStr">
        <is>
          <t>IN0020230010</t>
        </is>
      </c>
      <c r="C13" s="30" t="inlineStr">
        <is>
          <t>SOVEREIGN</t>
        </is>
      </c>
      <c r="D13" s="13" t="n">
        <v>5500000</v>
      </c>
      <c r="E13" s="14" t="n">
        <v>5649.72</v>
      </c>
      <c r="F13" s="15" t="n">
        <v>0.4017</v>
      </c>
      <c r="G13" s="15" t="n">
        <v>0.058433</v>
      </c>
    </row>
    <row r="14">
      <c r="A14" s="12" t="inlineStr">
        <is>
          <t>6.13% GOVT OF INDIA RED 04-06-2028</t>
        </is>
      </c>
      <c r="B14" s="30" t="inlineStr">
        <is>
          <t>IN0020030022</t>
        </is>
      </c>
      <c r="C14" s="30" t="inlineStr">
        <is>
          <t>SOVEREIGN</t>
        </is>
      </c>
      <c r="D14" s="13" t="n">
        <v>700000</v>
      </c>
      <c r="E14" s="14" t="n">
        <v>704.78</v>
      </c>
      <c r="F14" s="15" t="n">
        <v>0.0501</v>
      </c>
      <c r="G14" s="15" t="n">
        <v>0.059062</v>
      </c>
    </row>
    <row r="15">
      <c r="A15" s="16" t="inlineStr">
        <is>
          <t>Sub Total</t>
        </is>
      </c>
      <c r="B15" s="31" t="n"/>
      <c r="C15" s="31" t="n"/>
      <c r="D15" s="17" t="n"/>
      <c r="E15" s="18" t="n">
        <v>6354.5</v>
      </c>
      <c r="F15" s="19" t="n">
        <v>0.4518</v>
      </c>
      <c r="G15" s="20" t="n"/>
    </row>
    <row r="16">
      <c r="A16" s="12" t="n"/>
      <c r="B16" s="30" t="n"/>
      <c r="C16" s="30" t="n"/>
      <c r="D16" s="13" t="n"/>
      <c r="E16" s="14" t="n"/>
      <c r="F16" s="15" t="n"/>
      <c r="G16" s="15" t="n"/>
    </row>
    <row r="17">
      <c r="A17" s="16" t="inlineStr">
        <is>
          <t>State Development Loan</t>
        </is>
      </c>
      <c r="B17" s="30" t="n"/>
      <c r="C17" s="30" t="n"/>
      <c r="D17" s="13" t="n"/>
      <c r="E17" s="14" t="n"/>
      <c r="F17" s="15" t="n"/>
      <c r="G17" s="15" t="n"/>
    </row>
    <row r="18">
      <c r="A18" s="12" t="inlineStr">
        <is>
          <t>8.47% GUJARAT SDL RED 21-08-2028</t>
        </is>
      </c>
      <c r="B18" s="30" t="inlineStr">
        <is>
          <t>IN1520180077</t>
        </is>
      </c>
      <c r="C18" s="30" t="inlineStr">
        <is>
          <t>SOVEREIGN</t>
        </is>
      </c>
      <c r="D18" s="13" t="n">
        <v>5000000</v>
      </c>
      <c r="E18" s="14" t="n">
        <v>5256.52</v>
      </c>
      <c r="F18" s="15" t="n">
        <v>0.3737</v>
      </c>
      <c r="G18" s="15" t="n">
        <v>0.064231</v>
      </c>
    </row>
    <row r="19">
      <c r="A19" s="12" t="inlineStr">
        <is>
          <t>8.15% TAMIL NADU SDL RED 09-05-2028</t>
        </is>
      </c>
      <c r="B19" s="30" t="inlineStr">
        <is>
          <t>IN3120180036</t>
        </is>
      </c>
      <c r="C19" s="30" t="inlineStr">
        <is>
          <t>SOVEREIGN</t>
        </is>
      </c>
      <c r="D19" s="13" t="n">
        <v>1500000</v>
      </c>
      <c r="E19" s="14" t="n">
        <v>1560.85</v>
      </c>
      <c r="F19" s="15" t="n">
        <v>0.111</v>
      </c>
      <c r="G19" s="15" t="n">
        <v>0.06363099999999999</v>
      </c>
    </row>
    <row r="20">
      <c r="A20" s="12" t="inlineStr">
        <is>
          <t>8.79% GUJARAT SDL RED 12-09-2028</t>
        </is>
      </c>
      <c r="B20" s="30" t="inlineStr">
        <is>
          <t>IN1520180101</t>
        </is>
      </c>
      <c r="C20" s="30" t="inlineStr">
        <is>
          <t>SOVEREIGN</t>
        </is>
      </c>
      <c r="D20" s="13" t="n">
        <v>500000</v>
      </c>
      <c r="E20" s="14" t="n">
        <v>530.0700000000001</v>
      </c>
      <c r="F20" s="15" t="n">
        <v>0.0377</v>
      </c>
      <c r="G20" s="15" t="n">
        <v>0.064231</v>
      </c>
    </row>
    <row r="21">
      <c r="A21" s="16" t="inlineStr">
        <is>
          <t>Sub Total</t>
        </is>
      </c>
      <c r="B21" s="31" t="n"/>
      <c r="C21" s="31" t="n"/>
      <c r="D21" s="17" t="n"/>
      <c r="E21" s="18" t="n">
        <v>7347.44</v>
      </c>
      <c r="F21" s="19" t="n">
        <v>0.5224</v>
      </c>
      <c r="G21" s="20" t="n"/>
    </row>
    <row r="22">
      <c r="A22" s="12" t="n"/>
      <c r="B22" s="30" t="n"/>
      <c r="C22" s="30" t="n"/>
      <c r="D22" s="13" t="n"/>
      <c r="E22" s="14" t="n"/>
      <c r="F22" s="15" t="n"/>
      <c r="G22" s="15" t="n"/>
    </row>
    <row r="23">
      <c r="A23" s="12" t="n"/>
      <c r="B23" s="30" t="n"/>
      <c r="C23" s="30" t="n"/>
      <c r="D23" s="13" t="n"/>
      <c r="E23" s="14" t="n"/>
      <c r="F23" s="15" t="n"/>
      <c r="G23" s="15" t="n"/>
    </row>
    <row r="24">
      <c r="A24" s="16" t="inlineStr">
        <is>
          <t>(b)Privately Placed/Unlisted</t>
        </is>
      </c>
      <c r="B24" s="30" t="n"/>
      <c r="C24" s="30" t="n"/>
      <c r="D24" s="13" t="n"/>
      <c r="E24" s="14" t="n"/>
      <c r="F24" s="15" t="n"/>
      <c r="G24" s="15" t="n"/>
    </row>
    <row r="25">
      <c r="A25" s="16" t="inlineStr">
        <is>
          <t>Sub Total</t>
        </is>
      </c>
      <c r="B25" s="30" t="n"/>
      <c r="C25" s="30" t="n"/>
      <c r="D25" s="13" t="n"/>
      <c r="E25" s="35" t="inlineStr">
        <is>
          <t>NIL</t>
        </is>
      </c>
      <c r="F25" s="36" t="inlineStr">
        <is>
          <t>NIL</t>
        </is>
      </c>
      <c r="G25" s="15" t="n"/>
    </row>
    <row r="26">
      <c r="A26" s="12" t="n"/>
      <c r="B26" s="30" t="n"/>
      <c r="C26" s="30" t="n"/>
      <c r="D26" s="13" t="n"/>
      <c r="E26" s="14" t="n"/>
      <c r="F26" s="15" t="n"/>
      <c r="G26" s="15" t="n"/>
    </row>
    <row r="27">
      <c r="A27" s="16" t="inlineStr">
        <is>
          <t>(c)Securitised Debt Instruments</t>
        </is>
      </c>
      <c r="B27" s="30" t="n"/>
      <c r="C27" s="30" t="n"/>
      <c r="D27" s="13" t="n"/>
      <c r="E27" s="14" t="n"/>
      <c r="F27" s="15" t="n"/>
      <c r="G27" s="15" t="n"/>
    </row>
    <row r="28">
      <c r="A28" s="16" t="inlineStr">
        <is>
          <t>Sub Total</t>
        </is>
      </c>
      <c r="B28" s="30" t="n"/>
      <c r="C28" s="30" t="n"/>
      <c r="D28" s="13" t="n"/>
      <c r="E28" s="35" t="inlineStr">
        <is>
          <t>NIL</t>
        </is>
      </c>
      <c r="F28" s="36" t="inlineStr">
        <is>
          <t>NIL</t>
        </is>
      </c>
      <c r="G28" s="15" t="n"/>
    </row>
    <row r="29">
      <c r="A29" s="12" t="n"/>
      <c r="B29" s="30" t="n"/>
      <c r="C29" s="30" t="n"/>
      <c r="D29" s="13" t="n"/>
      <c r="E29" s="14" t="n"/>
      <c r="F29" s="15" t="n"/>
      <c r="G29" s="15" t="n"/>
    </row>
    <row r="30">
      <c r="A30" s="21" t="inlineStr">
        <is>
          <t>TOTAL</t>
        </is>
      </c>
      <c r="B30" s="32" t="n"/>
      <c r="C30" s="32" t="n"/>
      <c r="D30" s="22" t="n"/>
      <c r="E30" s="18" t="n">
        <v>13701.94</v>
      </c>
      <c r="F30" s="19" t="n">
        <v>0.9742</v>
      </c>
      <c r="G30" s="20" t="n"/>
    </row>
    <row r="31">
      <c r="A31" s="12" t="n"/>
      <c r="B31" s="30" t="n"/>
      <c r="C31" s="30" t="n"/>
      <c r="D31" s="13" t="n"/>
      <c r="E31" s="14" t="n"/>
      <c r="F31" s="15" t="n"/>
      <c r="G31" s="15" t="n"/>
    </row>
    <row r="32">
      <c r="A32" s="12" t="n"/>
      <c r="B32" s="30" t="n"/>
      <c r="C32" s="30" t="n"/>
      <c r="D32" s="13" t="n"/>
      <c r="E32" s="14" t="n"/>
      <c r="F32" s="15" t="n"/>
      <c r="G32" s="15" t="n"/>
    </row>
    <row r="33">
      <c r="A33" s="16" t="inlineStr">
        <is>
          <t>TREPS / Reverse Repo</t>
        </is>
      </c>
      <c r="B33" s="30" t="n"/>
      <c r="C33" s="30" t="n"/>
      <c r="D33" s="13" t="n"/>
      <c r="E33" s="14" t="n"/>
      <c r="F33" s="15" t="n"/>
      <c r="G33" s="15" t="n"/>
    </row>
    <row r="34">
      <c r="A34" s="12" t="inlineStr">
        <is>
          <t>Clearing Corporation of India Ltd.</t>
        </is>
      </c>
      <c r="B34" s="30" t="n"/>
      <c r="C34" s="30" t="n"/>
      <c r="D34" s="13" t="n"/>
      <c r="E34" s="14" t="n">
        <v>90.98999999999999</v>
      </c>
      <c r="F34" s="15" t="n">
        <v>0.0065</v>
      </c>
      <c r="G34" s="15" t="n">
        <v>0.053335</v>
      </c>
    </row>
    <row r="35">
      <c r="A35" s="16" t="inlineStr">
        <is>
          <t>Sub Total</t>
        </is>
      </c>
      <c r="B35" s="31" t="n"/>
      <c r="C35" s="31" t="n"/>
      <c r="D35" s="17" t="n"/>
      <c r="E35" s="18" t="n">
        <v>90.98999999999999</v>
      </c>
      <c r="F35" s="19" t="n">
        <v>0.0065</v>
      </c>
      <c r="G35" s="20" t="n"/>
    </row>
    <row r="36">
      <c r="A36" s="12" t="n"/>
      <c r="B36" s="30" t="n"/>
      <c r="C36" s="30" t="n"/>
      <c r="D36" s="13" t="n"/>
      <c r="E36" s="14" t="n"/>
      <c r="F36" s="15" t="n"/>
      <c r="G36" s="15" t="n"/>
    </row>
    <row r="37">
      <c r="A37" s="21" t="inlineStr">
        <is>
          <t>TOTAL</t>
        </is>
      </c>
      <c r="B37" s="32" t="n"/>
      <c r="C37" s="32" t="n"/>
      <c r="D37" s="22" t="n"/>
      <c r="E37" s="18" t="n">
        <v>90.98999999999999</v>
      </c>
      <c r="F37" s="19" t="n">
        <v>0.0065</v>
      </c>
      <c r="G37" s="20" t="n"/>
    </row>
    <row r="38">
      <c r="A38" s="12" t="inlineStr">
        <is>
          <t>Accrued Interest</t>
        </is>
      </c>
      <c r="B38" s="30" t="n"/>
      <c r="C38" s="30" t="n"/>
      <c r="D38" s="13" t="n"/>
      <c r="E38" s="14" t="n">
        <v>274.4950175</v>
      </c>
      <c r="F38" s="15" t="n">
        <v>0.019516</v>
      </c>
      <c r="G38" s="15" t="n"/>
    </row>
    <row r="39">
      <c r="A39" s="12" t="inlineStr">
        <is>
          <t>Net Receivables/(Payables)</t>
        </is>
      </c>
      <c r="B39" s="30" t="n"/>
      <c r="C39" s="30" t="n"/>
      <c r="D39" s="13" t="n"/>
      <c r="E39" s="23" t="n">
        <v>-2.5350175</v>
      </c>
      <c r="F39" s="24" t="n">
        <v>-0.000216</v>
      </c>
      <c r="G39" s="15" t="n">
        <v>0.053335</v>
      </c>
    </row>
    <row r="40">
      <c r="A40" s="25" t="inlineStr">
        <is>
          <t>GRAND TOTAL</t>
        </is>
      </c>
      <c r="B40" s="33" t="n"/>
      <c r="C40" s="33" t="n"/>
      <c r="D40" s="26" t="n"/>
      <c r="E40" s="27" t="n">
        <v>14064.89</v>
      </c>
      <c r="F40" s="28" t="n">
        <v>1</v>
      </c>
      <c r="G40" s="28" t="n"/>
    </row>
    <row r="42">
      <c r="A42" s="74" t="inlineStr">
        <is>
          <t>**Non Traded Security</t>
        </is>
      </c>
    </row>
    <row r="43">
      <c r="A43" s="74" t="inlineStr">
        <is>
          <t>In accordance with SEBI Circular no. SEBI/HO/IMD/PoD2/P/CIR/2024/183 dated December 13, 2024, Debt Index Replication Factor (DIRF) is 96%.</t>
        </is>
      </c>
    </row>
    <row r="45">
      <c r="A45" s="74" t="inlineStr">
        <is>
          <t>Notes:</t>
        </is>
      </c>
    </row>
    <row r="46">
      <c r="A46" s="48" t="inlineStr">
        <is>
          <t>1. Security in default beyond its maturiy date</t>
        </is>
      </c>
      <c r="B46" s="34" t="inlineStr">
        <is>
          <t>NIL</t>
        </is>
      </c>
    </row>
    <row r="47">
      <c r="A47" t="inlineStr">
        <is>
          <t>2. NAV at the beginning of the period (Rs. per unit)</t>
        </is>
      </c>
    </row>
    <row r="48">
      <c r="A48" t="inlineStr">
        <is>
          <t>Plan /option (Face Value 10)</t>
        </is>
      </c>
      <c r="B48" t="inlineStr">
        <is>
          <t>As on</t>
        </is>
      </c>
      <c r="C48" t="inlineStr">
        <is>
          <t>As on</t>
        </is>
      </c>
    </row>
    <row r="49">
      <c r="B49" s="49" t="n">
        <v>45989</v>
      </c>
      <c r="C49" s="49" t="n">
        <v>46022</v>
      </c>
    </row>
    <row r="50">
      <c r="A50" t="inlineStr">
        <is>
          <t>Direct Plan  Growth Option</t>
        </is>
      </c>
      <c r="B50" t="n">
        <v>12.803</v>
      </c>
      <c r="C50" t="n">
        <v>12.8748</v>
      </c>
    </row>
    <row r="51">
      <c r="A51" t="inlineStr">
        <is>
          <t>Direct Plan IDCW Option</t>
        </is>
      </c>
      <c r="B51" t="n">
        <v>12.8033</v>
      </c>
      <c r="C51" t="n">
        <v>12.8751</v>
      </c>
    </row>
    <row r="52">
      <c r="A52" t="inlineStr">
        <is>
          <t>Regular Plan  Growth Option</t>
        </is>
      </c>
      <c r="B52" t="n">
        <v>12.7013</v>
      </c>
      <c r="C52" t="n">
        <v>12.7695</v>
      </c>
    </row>
    <row r="53">
      <c r="A53" t="inlineStr">
        <is>
          <t>Regular Plan IDCW Option</t>
        </is>
      </c>
      <c r="B53" t="n">
        <v>12.7012</v>
      </c>
      <c r="C53" t="n">
        <v>12.7695</v>
      </c>
    </row>
    <row r="55">
      <c r="A55" t="inlineStr">
        <is>
          <t xml:space="preserve">3. Total Dividend (Net) declared during the month </t>
        </is>
      </c>
      <c r="B55" s="34" t="inlineStr">
        <is>
          <t>NIL</t>
        </is>
      </c>
    </row>
    <row r="56">
      <c r="A56" t="inlineStr">
        <is>
          <t>4. Bonus was declared during the month</t>
        </is>
      </c>
      <c r="B56" s="34" t="inlineStr">
        <is>
          <t>NIL</t>
        </is>
      </c>
    </row>
    <row r="57" ht="29" customHeight="1">
      <c r="A57" s="48" t="inlineStr">
        <is>
          <t>5. Investment in Repo of Corporate Debt Securities during the month ended December 31, 2025</t>
        </is>
      </c>
      <c r="B57" s="34" t="inlineStr">
        <is>
          <t>NIL</t>
        </is>
      </c>
    </row>
    <row r="58" ht="29" customHeight="1">
      <c r="A58" s="48" t="inlineStr">
        <is>
          <t>6. Investment in foreign securities/ADRs/GDRs at the end of the month</t>
        </is>
      </c>
      <c r="B58" s="34" t="inlineStr">
        <is>
          <t>NIL</t>
        </is>
      </c>
    </row>
    <row r="59">
      <c r="A59" t="inlineStr">
        <is>
          <t>7. Average Portfolio Maturity</t>
        </is>
      </c>
      <c r="B59" s="51">
        <f>B74</f>
        <v/>
      </c>
    </row>
    <row r="60" ht="43.5" customHeight="1">
      <c r="A60" s="48" t="inlineStr">
        <is>
          <t>8. Total gross exposure to derivative instruments (excluding reversed positions) at the end of the month (Rs. in Lakhs)</t>
        </is>
      </c>
      <c r="B60" s="34" t="inlineStr">
        <is>
          <t>NIL</t>
        </is>
      </c>
    </row>
    <row r="61">
      <c r="B61" s="34" t="n"/>
    </row>
    <row r="62" ht="29" customHeight="1">
      <c r="A62" s="48" t="inlineStr">
        <is>
          <t>9. Margin Deposits includes Margin money placed on derivatives other than margin money placed with bank</t>
        </is>
      </c>
      <c r="B62" s="34" t="inlineStr">
        <is>
          <t>NIL</t>
        </is>
      </c>
    </row>
    <row r="63" ht="29" customHeight="1">
      <c r="A63" s="48" t="inlineStr">
        <is>
          <t>10. Value of investment made by other schemes under same management (Rs. In Lakhs)</t>
        </is>
      </c>
      <c r="B63" t="inlineStr">
        <is>
          <t>NIL</t>
        </is>
      </c>
    </row>
    <row r="64" ht="29" customHeight="1">
      <c r="A64" s="48" t="inlineStr">
        <is>
          <t>11. Number of instance of deviation In valuation of securities</t>
        </is>
      </c>
      <c r="B64" s="34" t="inlineStr">
        <is>
          <t>NIL</t>
        </is>
      </c>
    </row>
    <row r="65" ht="29" customHeight="1">
      <c r="A65" s="48" t="inlineStr">
        <is>
          <t>12. Total value and percentage of illiquid equity shares / securities</t>
        </is>
      </c>
      <c r="B65" s="34" t="inlineStr">
        <is>
          <t>NIL</t>
        </is>
      </c>
    </row>
    <row r="67">
      <c r="A67" t="inlineStr">
        <is>
          <t>Portfolio Information</t>
        </is>
      </c>
    </row>
    <row r="68" ht="58" customHeight="1">
      <c r="A68" s="52" t="inlineStr">
        <is>
          <t>Scheme Name :</t>
        </is>
      </c>
      <c r="B68" s="57" t="inlineStr">
        <is>
          <t xml:space="preserve">EDELWEISS CRISIL IBX 50:50 GILT PLUS SDL SEP 2028 INDEX FUND </t>
        </is>
      </c>
    </row>
    <row r="69" ht="43.5" customHeight="1">
      <c r="A69" s="52" t="inlineStr">
        <is>
          <t>Description (if any)</t>
        </is>
      </c>
      <c r="B69" s="57" t="inlineStr">
        <is>
          <t>CRISIL Gilt Plus SDL 5050 Sep 2028 Index Fund</t>
        </is>
      </c>
    </row>
    <row r="70">
      <c r="A70" s="52" t="n"/>
      <c r="B70" s="52" t="n"/>
    </row>
    <row r="71">
      <c r="A71" s="52" t="inlineStr">
        <is>
          <t>Annualised Portfolio YTM* :</t>
        </is>
      </c>
      <c r="B71" s="53" t="n">
        <v>6.146827695992148</v>
      </c>
    </row>
    <row r="72">
      <c r="A72" s="52" t="n"/>
      <c r="B72" s="52" t="n"/>
    </row>
    <row r="73">
      <c r="A73" s="52" t="inlineStr">
        <is>
          <t>Macaulay Duration</t>
        </is>
      </c>
      <c r="B73" s="54" t="n">
        <v>2.2211</v>
      </c>
    </row>
    <row r="74">
      <c r="A74" s="52" t="inlineStr">
        <is>
          <t>Residual Maturity</t>
        </is>
      </c>
      <c r="B74" s="54" t="n">
        <v>2.432720752988125</v>
      </c>
    </row>
    <row r="75">
      <c r="A75" s="52" t="n"/>
      <c r="B75" s="52" t="n"/>
    </row>
    <row r="76">
      <c r="A76" s="52" t="inlineStr">
        <is>
          <t xml:space="preserve">As on (Date) </t>
        </is>
      </c>
      <c r="B76" s="55" t="n">
        <v>46022</v>
      </c>
    </row>
    <row r="78" ht="70" customHeight="1">
      <c r="A78" s="76" t="inlineStr">
        <is>
          <t>Scheme Name</t>
        </is>
      </c>
      <c r="B78" s="76" t="inlineStr">
        <is>
          <t>Risk- O - Meter</t>
        </is>
      </c>
      <c r="C78" s="76" t="inlineStr">
        <is>
          <t>Benchmark of the Scheme</t>
        </is>
      </c>
      <c r="D78" s="76" t="inlineStr">
        <is>
          <t>Benchmark Risk-o-meter</t>
        </is>
      </c>
    </row>
    <row r="79" ht="70" customHeight="1">
      <c r="A79" s="76" t="inlineStr">
        <is>
          <t>Edelweiss CRISIL IBX 50-50 Gilt Plus SDL Sep 2028 Index Fund</t>
        </is>
      </c>
      <c r="B79" s="76" t="n"/>
      <c r="C79" s="76" t="inlineStr">
        <is>
          <t>CRISIL IBX 50:50 Gilt Plus SDL Index - Sep 2028</t>
        </is>
      </c>
      <c r="D79" s="76" t="n"/>
      <c r="E7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G148"/>
  <sheetViews>
    <sheetView showGridLines="0" workbookViewId="0">
      <pane ySplit="4" topLeftCell="A92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ELSS TAX SAVER FUND AS ON DECEMBER 31, 2025</t>
        </is>
      </c>
    </row>
    <row r="2" ht="35" customHeight="1">
      <c r="A2" s="75" t="inlineStr">
        <is>
          <t>(An open ended equity linked saving scheme with a statutory lock in of 3 years and tax benefit)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HDFC Bank Ltd.</t>
        </is>
      </c>
      <c r="B8" s="30" t="inlineStr">
        <is>
          <t>INE040A01034</t>
        </is>
      </c>
      <c r="C8" s="30" t="inlineStr">
        <is>
          <t>Banks</t>
        </is>
      </c>
      <c r="D8" s="13" t="n">
        <v>264546</v>
      </c>
      <c r="E8" s="14" t="n">
        <v>2622.18</v>
      </c>
      <c r="F8" s="15" t="n">
        <v>0.0582</v>
      </c>
      <c r="G8" s="15" t="n"/>
    </row>
    <row r="9">
      <c r="A9" s="12" t="inlineStr">
        <is>
          <t>Reliance Industries Ltd.</t>
        </is>
      </c>
      <c r="B9" s="30" t="inlineStr">
        <is>
          <t>INE002A01018</t>
        </is>
      </c>
      <c r="C9" s="30" t="inlineStr">
        <is>
          <t>Petroleum Products</t>
        </is>
      </c>
      <c r="D9" s="13" t="n">
        <v>154769</v>
      </c>
      <c r="E9" s="14" t="n">
        <v>2430.49</v>
      </c>
      <c r="F9" s="15" t="n">
        <v>0.0539</v>
      </c>
      <c r="G9" s="15" t="n"/>
    </row>
    <row r="10">
      <c r="A10" s="12" t="inlineStr">
        <is>
          <t>Bharti Airtel Ltd.</t>
        </is>
      </c>
      <c r="B10" s="30" t="inlineStr">
        <is>
          <t>INE397D01024</t>
        </is>
      </c>
      <c r="C10" s="30" t="inlineStr">
        <is>
          <t>Telecom - Services</t>
        </is>
      </c>
      <c r="D10" s="13" t="n">
        <v>84003</v>
      </c>
      <c r="E10" s="14" t="n">
        <v>1768.77</v>
      </c>
      <c r="F10" s="15" t="n">
        <v>0.0392</v>
      </c>
      <c r="G10" s="15" t="n"/>
    </row>
    <row r="11">
      <c r="A11" s="12" t="inlineStr">
        <is>
          <t>ICICI Bank Ltd.</t>
        </is>
      </c>
      <c r="B11" s="30" t="inlineStr">
        <is>
          <t>INE090A01021</t>
        </is>
      </c>
      <c r="C11" s="30" t="inlineStr">
        <is>
          <t>Banks</t>
        </is>
      </c>
      <c r="D11" s="13" t="n">
        <v>110137</v>
      </c>
      <c r="E11" s="14" t="n">
        <v>1479.03</v>
      </c>
      <c r="F11" s="15" t="n">
        <v>0.0328</v>
      </c>
      <c r="G11" s="15" t="n"/>
    </row>
    <row r="12">
      <c r="A12" s="12" t="inlineStr">
        <is>
          <t>Larsen &amp; Toubro Ltd.</t>
        </is>
      </c>
      <c r="B12" s="30" t="inlineStr">
        <is>
          <t>INE018A01030</t>
        </is>
      </c>
      <c r="C12" s="30" t="inlineStr">
        <is>
          <t>Construction</t>
        </is>
      </c>
      <c r="D12" s="13" t="n">
        <v>33431</v>
      </c>
      <c r="E12" s="14" t="n">
        <v>1365.15</v>
      </c>
      <c r="F12" s="15" t="n">
        <v>0.0303</v>
      </c>
      <c r="G12" s="15" t="n"/>
    </row>
    <row r="13">
      <c r="A13" s="12" t="inlineStr">
        <is>
          <t>State Bank of India</t>
        </is>
      </c>
      <c r="B13" s="30" t="inlineStr">
        <is>
          <t>INE062A01020</t>
        </is>
      </c>
      <c r="C13" s="30" t="inlineStr">
        <is>
          <t>Banks</t>
        </is>
      </c>
      <c r="D13" s="13" t="n">
        <v>132962</v>
      </c>
      <c r="E13" s="14" t="n">
        <v>1305.95</v>
      </c>
      <c r="F13" s="15" t="n">
        <v>0.029</v>
      </c>
      <c r="G13" s="15" t="n"/>
    </row>
    <row r="14">
      <c r="A14" s="12" t="inlineStr">
        <is>
          <t>Muthoot Finance Ltd.</t>
        </is>
      </c>
      <c r="B14" s="30" t="inlineStr">
        <is>
          <t>INE414G01012</t>
        </is>
      </c>
      <c r="C14" s="30" t="inlineStr">
        <is>
          <t>Finance</t>
        </is>
      </c>
      <c r="D14" s="13" t="n">
        <v>28474</v>
      </c>
      <c r="E14" s="14" t="n">
        <v>1085.34</v>
      </c>
      <c r="F14" s="15" t="n">
        <v>0.0241</v>
      </c>
      <c r="G14" s="15" t="n"/>
    </row>
    <row r="15">
      <c r="A15" s="12" t="inlineStr">
        <is>
          <t>Multi Commodity Exchange Of India Ltd.</t>
        </is>
      </c>
      <c r="B15" s="30" t="inlineStr">
        <is>
          <t>INE745G01035</t>
        </is>
      </c>
      <c r="C15" s="30" t="inlineStr">
        <is>
          <t>Capital Markets</t>
        </is>
      </c>
      <c r="D15" s="13" t="n">
        <v>8539</v>
      </c>
      <c r="E15" s="14" t="n">
        <v>950.9</v>
      </c>
      <c r="F15" s="15" t="n">
        <v>0.0211</v>
      </c>
      <c r="G15" s="15" t="n"/>
    </row>
    <row r="16">
      <c r="A16" s="12" t="inlineStr">
        <is>
          <t>Mahindra &amp; Mahindra Ltd.</t>
        </is>
      </c>
      <c r="B16" s="30" t="inlineStr">
        <is>
          <t>INE101A01026</t>
        </is>
      </c>
      <c r="C16" s="30" t="inlineStr">
        <is>
          <t>Automobiles</t>
        </is>
      </c>
      <c r="D16" s="13" t="n">
        <v>24276</v>
      </c>
      <c r="E16" s="14" t="n">
        <v>900.45</v>
      </c>
      <c r="F16" s="15" t="n">
        <v>0.02</v>
      </c>
      <c r="G16" s="15" t="n"/>
    </row>
    <row r="17">
      <c r="A17" s="12" t="inlineStr">
        <is>
          <t>Infosys Ltd.</t>
        </is>
      </c>
      <c r="B17" s="30" t="inlineStr">
        <is>
          <t>INE009A01021</t>
        </is>
      </c>
      <c r="C17" s="30" t="inlineStr">
        <is>
          <t>IT - Software</t>
        </is>
      </c>
      <c r="D17" s="13" t="n">
        <v>55040</v>
      </c>
      <c r="E17" s="14" t="n">
        <v>889.12</v>
      </c>
      <c r="F17" s="15" t="n">
        <v>0.0197</v>
      </c>
      <c r="G17" s="15" t="n"/>
    </row>
    <row r="18">
      <c r="A18" s="12" t="inlineStr">
        <is>
          <t>Bharat Electronics Ltd.</t>
        </is>
      </c>
      <c r="B18" s="30" t="inlineStr">
        <is>
          <t>INE263A01024</t>
        </is>
      </c>
      <c r="C18" s="30" t="inlineStr">
        <is>
          <t>Aerospace &amp; Defense</t>
        </is>
      </c>
      <c r="D18" s="13" t="n">
        <v>219943</v>
      </c>
      <c r="E18" s="14" t="n">
        <v>878.89</v>
      </c>
      <c r="F18" s="15" t="n">
        <v>0.0195</v>
      </c>
      <c r="G18" s="15" t="n"/>
    </row>
    <row r="19">
      <c r="A19" s="12" t="inlineStr">
        <is>
          <t>Kotak Mahindra Bank Ltd.</t>
        </is>
      </c>
      <c r="B19" s="30" t="inlineStr">
        <is>
          <t>INE237A01028</t>
        </is>
      </c>
      <c r="C19" s="30" t="inlineStr">
        <is>
          <t>Banks</t>
        </is>
      </c>
      <c r="D19" s="13" t="n">
        <v>38039</v>
      </c>
      <c r="E19" s="14" t="n">
        <v>837.28</v>
      </c>
      <c r="F19" s="15" t="n">
        <v>0.0186</v>
      </c>
      <c r="G19" s="15" t="n"/>
    </row>
    <row r="20">
      <c r="A20" s="12" t="inlineStr">
        <is>
          <t>BSE Ltd.</t>
        </is>
      </c>
      <c r="B20" s="30" t="inlineStr">
        <is>
          <t>INE118H01025</t>
        </is>
      </c>
      <c r="C20" s="30" t="inlineStr">
        <is>
          <t>Capital Markets</t>
        </is>
      </c>
      <c r="D20" s="13" t="n">
        <v>27069</v>
      </c>
      <c r="E20" s="14" t="n">
        <v>712.51</v>
      </c>
      <c r="F20" s="15" t="n">
        <v>0.0158</v>
      </c>
      <c r="G20" s="15" t="n"/>
    </row>
    <row r="21">
      <c r="A21" s="12" t="inlineStr">
        <is>
          <t>Sun Pharmaceutical Industries Ltd.</t>
        </is>
      </c>
      <c r="B21" s="30" t="inlineStr">
        <is>
          <t>INE044A01036</t>
        </is>
      </c>
      <c r="C21" s="30" t="inlineStr">
        <is>
          <t>Pharmaceuticals &amp; Biotechnology</t>
        </is>
      </c>
      <c r="D21" s="13" t="n">
        <v>39348</v>
      </c>
      <c r="E21" s="14" t="n">
        <v>676.67</v>
      </c>
      <c r="F21" s="15" t="n">
        <v>0.015</v>
      </c>
      <c r="G21" s="15" t="n"/>
    </row>
    <row r="22">
      <c r="A22" s="12" t="inlineStr">
        <is>
          <t>Trent Ltd.</t>
        </is>
      </c>
      <c r="B22" s="30" t="inlineStr">
        <is>
          <t>INE849A01020</t>
        </is>
      </c>
      <c r="C22" s="30" t="inlineStr">
        <is>
          <t>Retailing</t>
        </is>
      </c>
      <c r="D22" s="13" t="n">
        <v>15256</v>
      </c>
      <c r="E22" s="14" t="n">
        <v>652.8</v>
      </c>
      <c r="F22" s="15" t="n">
        <v>0.0145</v>
      </c>
      <c r="G22" s="15" t="n"/>
    </row>
    <row r="23">
      <c r="A23" s="12" t="inlineStr">
        <is>
          <t>Karur Vysya Bank Ltd.</t>
        </is>
      </c>
      <c r="B23" s="30" t="inlineStr">
        <is>
          <t>INE036D01028</t>
        </is>
      </c>
      <c r="C23" s="30" t="inlineStr">
        <is>
          <t>Banks</t>
        </is>
      </c>
      <c r="D23" s="13" t="n">
        <v>239574</v>
      </c>
      <c r="E23" s="14" t="n">
        <v>632.0700000000001</v>
      </c>
      <c r="F23" s="15" t="n">
        <v>0.014</v>
      </c>
      <c r="G23" s="15" t="n"/>
    </row>
    <row r="24">
      <c r="A24" s="12" t="inlineStr">
        <is>
          <t>Ather Energy Ltd.</t>
        </is>
      </c>
      <c r="B24" s="30" t="inlineStr">
        <is>
          <t>INE0LEZ01016</t>
        </is>
      </c>
      <c r="C24" s="30" t="inlineStr">
        <is>
          <t>Automobiles</t>
        </is>
      </c>
      <c r="D24" s="13" t="n">
        <v>80511</v>
      </c>
      <c r="E24" s="14" t="n">
        <v>607.66</v>
      </c>
      <c r="F24" s="15" t="n">
        <v>0.0135</v>
      </c>
      <c r="G24" s="15" t="n"/>
    </row>
    <row r="25">
      <c r="A25" s="12" t="inlineStr">
        <is>
          <t>NTPC Ltd.</t>
        </is>
      </c>
      <c r="B25" s="30" t="inlineStr">
        <is>
          <t>INE733E01010</t>
        </is>
      </c>
      <c r="C25" s="30" t="inlineStr">
        <is>
          <t>Power</t>
        </is>
      </c>
      <c r="D25" s="13" t="n">
        <v>183670</v>
      </c>
      <c r="E25" s="14" t="n">
        <v>605.28</v>
      </c>
      <c r="F25" s="15" t="n">
        <v>0.0134</v>
      </c>
      <c r="G25" s="15" t="n"/>
    </row>
    <row r="26">
      <c r="A26" s="12" t="inlineStr">
        <is>
          <t>City Union Bank Ltd.</t>
        </is>
      </c>
      <c r="B26" s="30" t="inlineStr">
        <is>
          <t>INE491A01021</t>
        </is>
      </c>
      <c r="C26" s="30" t="inlineStr">
        <is>
          <t>Banks</t>
        </is>
      </c>
      <c r="D26" s="13" t="n">
        <v>206897</v>
      </c>
      <c r="E26" s="14" t="n">
        <v>601.66</v>
      </c>
      <c r="F26" s="15" t="n">
        <v>0.0134</v>
      </c>
      <c r="G26" s="15" t="n"/>
    </row>
    <row r="27">
      <c r="A27" s="12" t="inlineStr">
        <is>
          <t>Gabriel India Ltd.</t>
        </is>
      </c>
      <c r="B27" s="30" t="inlineStr">
        <is>
          <t>INE524A01029</t>
        </is>
      </c>
      <c r="C27" s="30" t="inlineStr">
        <is>
          <t>Auto Components</t>
        </is>
      </c>
      <c r="D27" s="13" t="n">
        <v>58896</v>
      </c>
      <c r="E27" s="14" t="n">
        <v>594.73</v>
      </c>
      <c r="F27" s="15" t="n">
        <v>0.0132</v>
      </c>
      <c r="G27" s="15" t="n"/>
    </row>
    <row r="28">
      <c r="A28" s="12" t="inlineStr">
        <is>
          <t>Torrent Pharmaceuticals Ltd.</t>
        </is>
      </c>
      <c r="B28" s="30" t="inlineStr">
        <is>
          <t>INE685A01028</t>
        </is>
      </c>
      <c r="C28" s="30" t="inlineStr">
        <is>
          <t>Pharmaceuticals &amp; Biotechnology</t>
        </is>
      </c>
      <c r="D28" s="13" t="n">
        <v>14589</v>
      </c>
      <c r="E28" s="14" t="n">
        <v>561.6799999999999</v>
      </c>
      <c r="F28" s="15" t="n">
        <v>0.0125</v>
      </c>
      <c r="G28" s="15" t="n"/>
    </row>
    <row r="29">
      <c r="A29" s="12" t="inlineStr">
        <is>
          <t>HCL Technologies Ltd.</t>
        </is>
      </c>
      <c r="B29" s="30" t="inlineStr">
        <is>
          <t>INE860A01027</t>
        </is>
      </c>
      <c r="C29" s="30" t="inlineStr">
        <is>
          <t>IT - Software</t>
        </is>
      </c>
      <c r="D29" s="13" t="n">
        <v>34446</v>
      </c>
      <c r="E29" s="14" t="n">
        <v>559.16</v>
      </c>
      <c r="F29" s="15" t="n">
        <v>0.0124</v>
      </c>
      <c r="G29" s="15" t="n"/>
    </row>
    <row r="30">
      <c r="A30" s="12" t="inlineStr">
        <is>
          <t>Bikaji Foods International Ltd.</t>
        </is>
      </c>
      <c r="B30" s="30" t="inlineStr">
        <is>
          <t>INE00E101023</t>
        </is>
      </c>
      <c r="C30" s="30" t="inlineStr">
        <is>
          <t>Food Products</t>
        </is>
      </c>
      <c r="D30" s="13" t="n">
        <v>74140</v>
      </c>
      <c r="E30" s="14" t="n">
        <v>555.9</v>
      </c>
      <c r="F30" s="15" t="n">
        <v>0.0123</v>
      </c>
      <c r="G30" s="15" t="n"/>
    </row>
    <row r="31">
      <c r="A31" s="12" t="inlineStr">
        <is>
          <t>L&amp;T Finance Ltd.</t>
        </is>
      </c>
      <c r="B31" s="30" t="inlineStr">
        <is>
          <t>INE498L01015</t>
        </is>
      </c>
      <c r="C31" s="30" t="inlineStr">
        <is>
          <t>Finance</t>
        </is>
      </c>
      <c r="D31" s="13" t="n">
        <v>170406</v>
      </c>
      <c r="E31" s="14" t="n">
        <v>538.4</v>
      </c>
      <c r="F31" s="15" t="n">
        <v>0.0119</v>
      </c>
      <c r="G31" s="15" t="n"/>
    </row>
    <row r="32">
      <c r="A32" s="12" t="inlineStr">
        <is>
          <t>Creditaccess Grameen Ltd.</t>
        </is>
      </c>
      <c r="B32" s="30" t="inlineStr">
        <is>
          <t>INE741K01010</t>
        </is>
      </c>
      <c r="C32" s="30" t="inlineStr">
        <is>
          <t>Finance</t>
        </is>
      </c>
      <c r="D32" s="13" t="n">
        <v>42114</v>
      </c>
      <c r="E32" s="14" t="n">
        <v>536.36</v>
      </c>
      <c r="F32" s="15" t="n">
        <v>0.0119</v>
      </c>
      <c r="G32" s="15" t="n"/>
    </row>
    <row r="33">
      <c r="A33" s="12" t="inlineStr">
        <is>
          <t>Tech Mahindra Ltd.</t>
        </is>
      </c>
      <c r="B33" s="30" t="inlineStr">
        <is>
          <t>INE669C01036</t>
        </is>
      </c>
      <c r="C33" s="30" t="inlineStr">
        <is>
          <t>IT - Software</t>
        </is>
      </c>
      <c r="D33" s="13" t="n">
        <v>33651</v>
      </c>
      <c r="E33" s="14" t="n">
        <v>535.35</v>
      </c>
      <c r="F33" s="15" t="n">
        <v>0.0119</v>
      </c>
      <c r="G33" s="15" t="n"/>
    </row>
    <row r="34">
      <c r="A34" s="12" t="inlineStr">
        <is>
          <t>Axis Bank Ltd.</t>
        </is>
      </c>
      <c r="B34" s="30" t="inlineStr">
        <is>
          <t>INE238A01034</t>
        </is>
      </c>
      <c r="C34" s="30" t="inlineStr">
        <is>
          <t>Banks</t>
        </is>
      </c>
      <c r="D34" s="13" t="n">
        <v>41786</v>
      </c>
      <c r="E34" s="14" t="n">
        <v>530.4299999999999</v>
      </c>
      <c r="F34" s="15" t="n">
        <v>0.0118</v>
      </c>
      <c r="G34" s="15" t="n"/>
    </row>
    <row r="35">
      <c r="A35" s="12" t="inlineStr">
        <is>
          <t>SBI Life Insurance Company Ltd.</t>
        </is>
      </c>
      <c r="B35" s="30" t="inlineStr">
        <is>
          <t>INE123W01016</t>
        </is>
      </c>
      <c r="C35" s="30" t="inlineStr">
        <is>
          <t>Insurance</t>
        </is>
      </c>
      <c r="D35" s="13" t="n">
        <v>25823</v>
      </c>
      <c r="E35" s="14" t="n">
        <v>525.47</v>
      </c>
      <c r="F35" s="15" t="n">
        <v>0.0117</v>
      </c>
      <c r="G35" s="15" t="n"/>
    </row>
    <row r="36">
      <c r="A36" s="12" t="inlineStr">
        <is>
          <t>Ultratech Cement Ltd.</t>
        </is>
      </c>
      <c r="B36" s="30" t="inlineStr">
        <is>
          <t>INE481G01011</t>
        </is>
      </c>
      <c r="C36" s="30" t="inlineStr">
        <is>
          <t>Cement &amp; Cement Products</t>
        </is>
      </c>
      <c r="D36" s="13" t="n">
        <v>4337</v>
      </c>
      <c r="E36" s="14" t="n">
        <v>511.07</v>
      </c>
      <c r="F36" s="15" t="n">
        <v>0.0113</v>
      </c>
      <c r="G36" s="15" t="n"/>
    </row>
    <row r="37">
      <c r="A37" s="12" t="inlineStr">
        <is>
          <t>Samvardhana Motherson International Ltd.</t>
        </is>
      </c>
      <c r="B37" s="30" t="inlineStr">
        <is>
          <t>INE775A01035</t>
        </is>
      </c>
      <c r="C37" s="30" t="inlineStr">
        <is>
          <t>Auto Components</t>
        </is>
      </c>
      <c r="D37" s="13" t="n">
        <v>425270</v>
      </c>
      <c r="E37" s="14" t="n">
        <v>510.07</v>
      </c>
      <c r="F37" s="15" t="n">
        <v>0.0113</v>
      </c>
      <c r="G37" s="15" t="n"/>
    </row>
    <row r="38">
      <c r="A38" s="12" t="inlineStr">
        <is>
          <t>Persistent Systems Ltd.</t>
        </is>
      </c>
      <c r="B38" s="30" t="inlineStr">
        <is>
          <t>INE262H01021</t>
        </is>
      </c>
      <c r="C38" s="30" t="inlineStr">
        <is>
          <t>IT - Software</t>
        </is>
      </c>
      <c r="D38" s="13" t="n">
        <v>8130</v>
      </c>
      <c r="E38" s="14" t="n">
        <v>509.91</v>
      </c>
      <c r="F38" s="15" t="n">
        <v>0.0113</v>
      </c>
      <c r="G38" s="15" t="n"/>
    </row>
    <row r="39">
      <c r="A39" s="12" t="inlineStr">
        <is>
          <t>ITC Ltd.</t>
        </is>
      </c>
      <c r="B39" s="30" t="inlineStr">
        <is>
          <t>INE154A01025</t>
        </is>
      </c>
      <c r="C39" s="30" t="inlineStr">
        <is>
          <t>Diversified FMCG</t>
        </is>
      </c>
      <c r="D39" s="13" t="n">
        <v>123968</v>
      </c>
      <c r="E39" s="14" t="n">
        <v>499.59</v>
      </c>
      <c r="F39" s="15" t="n">
        <v>0.0111</v>
      </c>
      <c r="G39" s="15" t="n"/>
    </row>
    <row r="40">
      <c r="A40" s="12" t="inlineStr">
        <is>
          <t>Cholamandalam Investment &amp; Finance Company Ltd.</t>
        </is>
      </c>
      <c r="B40" s="30" t="inlineStr">
        <is>
          <t>INE121A01024</t>
        </is>
      </c>
      <c r="C40" s="30" t="inlineStr">
        <is>
          <t>Finance</t>
        </is>
      </c>
      <c r="D40" s="13" t="n">
        <v>29328</v>
      </c>
      <c r="E40" s="14" t="n">
        <v>499.22</v>
      </c>
      <c r="F40" s="15" t="n">
        <v>0.0111</v>
      </c>
      <c r="G40" s="15" t="n"/>
    </row>
    <row r="41">
      <c r="A41" s="12" t="inlineStr">
        <is>
          <t>PB Fintech Ltd.</t>
        </is>
      </c>
      <c r="B41" s="30" t="inlineStr">
        <is>
          <t>INE417T01026</t>
        </is>
      </c>
      <c r="C41" s="30" t="inlineStr">
        <is>
          <t>Financial Technology (Fintech)</t>
        </is>
      </c>
      <c r="D41" s="13" t="n">
        <v>26469</v>
      </c>
      <c r="E41" s="14" t="n">
        <v>483.22</v>
      </c>
      <c r="F41" s="15" t="n">
        <v>0.0107</v>
      </c>
      <c r="G41" s="15" t="n"/>
    </row>
    <row r="42">
      <c r="A42" s="12" t="inlineStr">
        <is>
          <t>Tata Consultancy Services Ltd.</t>
        </is>
      </c>
      <c r="B42" s="30" t="inlineStr">
        <is>
          <t>INE467B01029</t>
        </is>
      </c>
      <c r="C42" s="30" t="inlineStr">
        <is>
          <t>IT - Software</t>
        </is>
      </c>
      <c r="D42" s="13" t="n">
        <v>15057</v>
      </c>
      <c r="E42" s="14" t="n">
        <v>482.76</v>
      </c>
      <c r="F42" s="15" t="n">
        <v>0.0107</v>
      </c>
      <c r="G42" s="15" t="n"/>
    </row>
    <row r="43">
      <c r="A43" s="12" t="inlineStr">
        <is>
          <t>Netweb Technologies India Ltd.</t>
        </is>
      </c>
      <c r="B43" s="30" t="inlineStr">
        <is>
          <t>INE0NT901020</t>
        </is>
      </c>
      <c r="C43" s="30" t="inlineStr">
        <is>
          <t>IT - Services</t>
        </is>
      </c>
      <c r="D43" s="13" t="n">
        <v>14122</v>
      </c>
      <c r="E43" s="14" t="n">
        <v>439.31</v>
      </c>
      <c r="F43" s="15" t="n">
        <v>0.0097</v>
      </c>
      <c r="G43" s="15" t="n"/>
    </row>
    <row r="44">
      <c r="A44" s="12" t="inlineStr">
        <is>
          <t>Max Healthcare Institute Ltd.</t>
        </is>
      </c>
      <c r="B44" s="30" t="inlineStr">
        <is>
          <t>INE027H01010</t>
        </is>
      </c>
      <c r="C44" s="30" t="inlineStr">
        <is>
          <t>Healthcare Services</t>
        </is>
      </c>
      <c r="D44" s="13" t="n">
        <v>40506</v>
      </c>
      <c r="E44" s="14" t="n">
        <v>423.33</v>
      </c>
      <c r="F44" s="15" t="n">
        <v>0.0094</v>
      </c>
      <c r="G44" s="15" t="n"/>
    </row>
    <row r="45">
      <c r="A45" s="12" t="inlineStr">
        <is>
          <t>Maruti Suzuki India Ltd.</t>
        </is>
      </c>
      <c r="B45" s="30" t="inlineStr">
        <is>
          <t>INE585B01010</t>
        </is>
      </c>
      <c r="C45" s="30" t="inlineStr">
        <is>
          <t>Automobiles</t>
        </is>
      </c>
      <c r="D45" s="13" t="n">
        <v>2501</v>
      </c>
      <c r="E45" s="14" t="n">
        <v>417.59</v>
      </c>
      <c r="F45" s="15" t="n">
        <v>0.009299999999999999</v>
      </c>
      <c r="G45" s="15" t="n"/>
    </row>
    <row r="46">
      <c r="A46" s="12" t="inlineStr">
        <is>
          <t>Coforge Ltd.</t>
        </is>
      </c>
      <c r="B46" s="30" t="inlineStr">
        <is>
          <t>INE591G01025</t>
        </is>
      </c>
      <c r="C46" s="30" t="inlineStr">
        <is>
          <t>IT - Software</t>
        </is>
      </c>
      <c r="D46" s="13" t="n">
        <v>23630</v>
      </c>
      <c r="E46" s="14" t="n">
        <v>392.97</v>
      </c>
      <c r="F46" s="15" t="n">
        <v>0.008699999999999999</v>
      </c>
      <c r="G46" s="15" t="n"/>
    </row>
    <row r="47">
      <c r="A47" s="12" t="inlineStr">
        <is>
          <t>TVS Motor Company Ltd.</t>
        </is>
      </c>
      <c r="B47" s="30" t="inlineStr">
        <is>
          <t>INE494B01023</t>
        </is>
      </c>
      <c r="C47" s="30" t="inlineStr">
        <is>
          <t>Automobiles</t>
        </is>
      </c>
      <c r="D47" s="13" t="n">
        <v>10395</v>
      </c>
      <c r="E47" s="14" t="n">
        <v>386.67</v>
      </c>
      <c r="F47" s="15" t="n">
        <v>0.0086</v>
      </c>
      <c r="G47" s="15" t="n"/>
    </row>
    <row r="48">
      <c r="A48" s="12" t="inlineStr">
        <is>
          <t>Titan Company Ltd.</t>
        </is>
      </c>
      <c r="B48" s="30" t="inlineStr">
        <is>
          <t>INE280A01028</t>
        </is>
      </c>
      <c r="C48" s="30" t="inlineStr">
        <is>
          <t>Consumer Durables</t>
        </is>
      </c>
      <c r="D48" s="13" t="n">
        <v>9427</v>
      </c>
      <c r="E48" s="14" t="n">
        <v>381.93</v>
      </c>
      <c r="F48" s="15" t="n">
        <v>0.008500000000000001</v>
      </c>
      <c r="G48" s="15" t="n"/>
    </row>
    <row r="49">
      <c r="A49" s="12" t="inlineStr">
        <is>
          <t>Shriram Finance Ltd.</t>
        </is>
      </c>
      <c r="B49" s="30" t="inlineStr">
        <is>
          <t>INE721A01047</t>
        </is>
      </c>
      <c r="C49" s="30" t="inlineStr">
        <is>
          <t>Finance</t>
        </is>
      </c>
      <c r="D49" s="13" t="n">
        <v>37581</v>
      </c>
      <c r="E49" s="14" t="n">
        <v>374.38</v>
      </c>
      <c r="F49" s="15" t="n">
        <v>0.0083</v>
      </c>
      <c r="G49" s="15" t="n"/>
    </row>
    <row r="50">
      <c r="A50" s="12" t="inlineStr">
        <is>
          <t>Lupin Ltd.</t>
        </is>
      </c>
      <c r="B50" s="30" t="inlineStr">
        <is>
          <t>INE326A01037</t>
        </is>
      </c>
      <c r="C50" s="30" t="inlineStr">
        <is>
          <t>Pharmaceuticals &amp; Biotechnology</t>
        </is>
      </c>
      <c r="D50" s="13" t="n">
        <v>17554</v>
      </c>
      <c r="E50" s="14" t="n">
        <v>370.3</v>
      </c>
      <c r="F50" s="15" t="n">
        <v>0.008200000000000001</v>
      </c>
      <c r="G50" s="15" t="n"/>
    </row>
    <row r="51">
      <c r="A51" s="12" t="inlineStr">
        <is>
          <t>Bharat Petroleum Corporation Ltd.</t>
        </is>
      </c>
      <c r="B51" s="30" t="inlineStr">
        <is>
          <t>INE029A01011</t>
        </is>
      </c>
      <c r="C51" s="30" t="inlineStr">
        <is>
          <t>Petroleum Products</t>
        </is>
      </c>
      <c r="D51" s="13" t="n">
        <v>95312</v>
      </c>
      <c r="E51" s="14" t="n">
        <v>366</v>
      </c>
      <c r="F51" s="15" t="n">
        <v>0.0081</v>
      </c>
      <c r="G51" s="15" t="n"/>
    </row>
    <row r="52">
      <c r="A52" s="12" t="inlineStr">
        <is>
          <t>Hindustan Unilever Ltd.</t>
        </is>
      </c>
      <c r="B52" s="30" t="inlineStr">
        <is>
          <t>INE030A01027</t>
        </is>
      </c>
      <c r="C52" s="30" t="inlineStr">
        <is>
          <t>Diversified FMCG</t>
        </is>
      </c>
      <c r="D52" s="13" t="n">
        <v>15735</v>
      </c>
      <c r="E52" s="14" t="n">
        <v>364.41</v>
      </c>
      <c r="F52" s="15" t="n">
        <v>0.0081</v>
      </c>
      <c r="G52" s="15" t="n"/>
    </row>
    <row r="53">
      <c r="A53" s="12" t="inlineStr">
        <is>
          <t>IPCA Laboratories Ltd.</t>
        </is>
      </c>
      <c r="B53" s="30" t="inlineStr">
        <is>
          <t>INE571A01038</t>
        </is>
      </c>
      <c r="C53" s="30" t="inlineStr">
        <is>
          <t>Pharmaceuticals &amp; Biotechnology</t>
        </is>
      </c>
      <c r="D53" s="13" t="n">
        <v>25558</v>
      </c>
      <c r="E53" s="14" t="n">
        <v>362.64</v>
      </c>
      <c r="F53" s="15" t="n">
        <v>0.008</v>
      </c>
      <c r="G53" s="15" t="n"/>
    </row>
    <row r="54">
      <c r="A54" s="12" t="inlineStr">
        <is>
          <t>Bharat Heavy Electricals Ltd.</t>
        </is>
      </c>
      <c r="B54" s="30" t="inlineStr">
        <is>
          <t>INE257A01026</t>
        </is>
      </c>
      <c r="C54" s="30" t="inlineStr">
        <is>
          <t>Electrical Equipment</t>
        </is>
      </c>
      <c r="D54" s="13" t="n">
        <v>125626</v>
      </c>
      <c r="E54" s="14" t="n">
        <v>361.11</v>
      </c>
      <c r="F54" s="15" t="n">
        <v>0.008</v>
      </c>
      <c r="G54" s="15" t="n"/>
    </row>
    <row r="55">
      <c r="A55" s="12" t="inlineStr">
        <is>
          <t>The Federal Bank Ltd.</t>
        </is>
      </c>
      <c r="B55" s="30" t="inlineStr">
        <is>
          <t>INE171A01029</t>
        </is>
      </c>
      <c r="C55" s="30" t="inlineStr">
        <is>
          <t>Banks</t>
        </is>
      </c>
      <c r="D55" s="13" t="n">
        <v>131204</v>
      </c>
      <c r="E55" s="14" t="n">
        <v>350.45</v>
      </c>
      <c r="F55" s="15" t="n">
        <v>0.0078</v>
      </c>
      <c r="G55" s="15" t="n"/>
    </row>
    <row r="56">
      <c r="A56" s="12" t="inlineStr">
        <is>
          <t>Zensar Technologies Ltd.</t>
        </is>
      </c>
      <c r="B56" s="30" t="inlineStr">
        <is>
          <t>INE520A01027</t>
        </is>
      </c>
      <c r="C56" s="30" t="inlineStr">
        <is>
          <t>IT - Software</t>
        </is>
      </c>
      <c r="D56" s="13" t="n">
        <v>48398</v>
      </c>
      <c r="E56" s="14" t="n">
        <v>340.55</v>
      </c>
      <c r="F56" s="15" t="n">
        <v>0.0076</v>
      </c>
      <c r="G56" s="15" t="n"/>
    </row>
    <row r="57">
      <c r="A57" s="12" t="inlineStr">
        <is>
          <t>Mphasis Ltd.</t>
        </is>
      </c>
      <c r="B57" s="30" t="inlineStr">
        <is>
          <t>INE356A01018</t>
        </is>
      </c>
      <c r="C57" s="30" t="inlineStr">
        <is>
          <t>IT - Software</t>
        </is>
      </c>
      <c r="D57" s="13" t="n">
        <v>12086</v>
      </c>
      <c r="E57" s="14" t="n">
        <v>337.34</v>
      </c>
      <c r="F57" s="15" t="n">
        <v>0.0075</v>
      </c>
      <c r="G57" s="15" t="n"/>
    </row>
    <row r="58">
      <c r="A58" s="12" t="inlineStr">
        <is>
          <t>KFIN Technologies Ltd.</t>
        </is>
      </c>
      <c r="B58" s="30" t="inlineStr">
        <is>
          <t>INE138Y01010</t>
        </is>
      </c>
      <c r="C58" s="30" t="inlineStr">
        <is>
          <t>Capital Markets</t>
        </is>
      </c>
      <c r="D58" s="13" t="n">
        <v>30316</v>
      </c>
      <c r="E58" s="14" t="n">
        <v>328.02</v>
      </c>
      <c r="F58" s="15" t="n">
        <v>0.0073</v>
      </c>
      <c r="G58" s="15" t="n"/>
    </row>
    <row r="59">
      <c r="A59" s="12" t="inlineStr">
        <is>
          <t>Sumitomo Chemical India Ltd.</t>
        </is>
      </c>
      <c r="B59" s="30" t="inlineStr">
        <is>
          <t>INE258G01013</t>
        </is>
      </c>
      <c r="C59" s="30" t="inlineStr">
        <is>
          <t>Fertilizers &amp; Agrochemicals</t>
        </is>
      </c>
      <c r="D59" s="13" t="n">
        <v>68506</v>
      </c>
      <c r="E59" s="14" t="n">
        <v>322.66</v>
      </c>
      <c r="F59" s="15" t="n">
        <v>0.0072</v>
      </c>
      <c r="G59" s="15" t="n"/>
    </row>
    <row r="60">
      <c r="A60" s="12" t="inlineStr">
        <is>
          <t>India Shelter Finance Corporation Ltd.</t>
        </is>
      </c>
      <c r="B60" s="30" t="inlineStr">
        <is>
          <t>INE922K01024</t>
        </is>
      </c>
      <c r="C60" s="30" t="inlineStr">
        <is>
          <t>Finance</t>
        </is>
      </c>
      <c r="D60" s="13" t="n">
        <v>39480</v>
      </c>
      <c r="E60" s="14" t="n">
        <v>317.36</v>
      </c>
      <c r="F60" s="15" t="n">
        <v>0.007</v>
      </c>
      <c r="G60" s="15" t="n"/>
    </row>
    <row r="61">
      <c r="A61" s="12" t="inlineStr">
        <is>
          <t>Bajaj Finance Ltd.</t>
        </is>
      </c>
      <c r="B61" s="30" t="inlineStr">
        <is>
          <t>INE296A01032</t>
        </is>
      </c>
      <c r="C61" s="30" t="inlineStr">
        <is>
          <t>Finance</t>
        </is>
      </c>
      <c r="D61" s="13" t="n">
        <v>31230</v>
      </c>
      <c r="E61" s="14" t="n">
        <v>308.18</v>
      </c>
      <c r="F61" s="15" t="n">
        <v>0.0068</v>
      </c>
      <c r="G61" s="15" t="n"/>
    </row>
    <row r="62">
      <c r="A62" s="12" t="inlineStr">
        <is>
          <t>Tata Consumer Products Ltd.</t>
        </is>
      </c>
      <c r="B62" s="30" t="inlineStr">
        <is>
          <t>INE192A01025</t>
        </is>
      </c>
      <c r="C62" s="30" t="inlineStr">
        <is>
          <t>Agricultural Food &amp; other Products</t>
        </is>
      </c>
      <c r="D62" s="13" t="n">
        <v>25751</v>
      </c>
      <c r="E62" s="14" t="n">
        <v>306.95</v>
      </c>
      <c r="F62" s="15" t="n">
        <v>0.0068</v>
      </c>
      <c r="G62" s="15" t="n"/>
    </row>
    <row r="63">
      <c r="A63" s="12" t="inlineStr">
        <is>
          <t>KEI Industries Ltd.</t>
        </is>
      </c>
      <c r="B63" s="30" t="inlineStr">
        <is>
          <t>INE878B01027</t>
        </is>
      </c>
      <c r="C63" s="30" t="inlineStr">
        <is>
          <t>Industrial Products</t>
        </is>
      </c>
      <c r="D63" s="13" t="n">
        <v>6787</v>
      </c>
      <c r="E63" s="14" t="n">
        <v>302.71</v>
      </c>
      <c r="F63" s="15" t="n">
        <v>0.0067</v>
      </c>
      <c r="G63" s="15" t="n"/>
    </row>
    <row r="64">
      <c r="A64" s="12" t="inlineStr">
        <is>
          <t>Craftsman Automation Ltd.</t>
        </is>
      </c>
      <c r="B64" s="30" t="inlineStr">
        <is>
          <t>INE00LO01017</t>
        </is>
      </c>
      <c r="C64" s="30" t="inlineStr">
        <is>
          <t>Auto Components</t>
        </is>
      </c>
      <c r="D64" s="13" t="n">
        <v>3816</v>
      </c>
      <c r="E64" s="14" t="n">
        <v>293.43</v>
      </c>
      <c r="F64" s="15" t="n">
        <v>0.0065</v>
      </c>
      <c r="G64" s="15" t="n"/>
    </row>
    <row r="65">
      <c r="A65" s="12" t="inlineStr">
        <is>
          <t>Canara Bank</t>
        </is>
      </c>
      <c r="B65" s="30" t="inlineStr">
        <is>
          <t>INE476A01022</t>
        </is>
      </c>
      <c r="C65" s="30" t="inlineStr">
        <is>
          <t>Banks</t>
        </is>
      </c>
      <c r="D65" s="13" t="n">
        <v>186245</v>
      </c>
      <c r="E65" s="14" t="n">
        <v>288.51</v>
      </c>
      <c r="F65" s="15" t="n">
        <v>0.0064</v>
      </c>
      <c r="G65" s="15" t="n"/>
    </row>
    <row r="66">
      <c r="A66" s="12" t="inlineStr">
        <is>
          <t>Ashok Leyland Ltd.</t>
        </is>
      </c>
      <c r="B66" s="30" t="inlineStr">
        <is>
          <t>INE208A01029</t>
        </is>
      </c>
      <c r="C66" s="30" t="inlineStr">
        <is>
          <t>Agricultural, Commercial &amp; Construction Vehicles</t>
        </is>
      </c>
      <c r="D66" s="13" t="n">
        <v>158565</v>
      </c>
      <c r="E66" s="14" t="n">
        <v>284.13</v>
      </c>
      <c r="F66" s="15" t="n">
        <v>0.0063</v>
      </c>
      <c r="G66" s="15" t="n"/>
    </row>
    <row r="67">
      <c r="A67" s="12" t="inlineStr">
        <is>
          <t>Power Mech Projects Ltd.</t>
        </is>
      </c>
      <c r="B67" s="30" t="inlineStr">
        <is>
          <t>INE211R01019</t>
        </is>
      </c>
      <c r="C67" s="30" t="inlineStr">
        <is>
          <t>Construction</t>
        </is>
      </c>
      <c r="D67" s="13" t="n">
        <v>12301</v>
      </c>
      <c r="E67" s="14" t="n">
        <v>281.89</v>
      </c>
      <c r="F67" s="15" t="n">
        <v>0.0063</v>
      </c>
      <c r="G67" s="15" t="n"/>
    </row>
    <row r="68">
      <c r="A68" s="12" t="inlineStr">
        <is>
          <t>Tata Steel Ltd.</t>
        </is>
      </c>
      <c r="B68" s="30" t="inlineStr">
        <is>
          <t>INE081A01020</t>
        </is>
      </c>
      <c r="C68" s="30" t="inlineStr">
        <is>
          <t>Ferrous Metals</t>
        </is>
      </c>
      <c r="D68" s="13" t="n">
        <v>155961</v>
      </c>
      <c r="E68" s="14" t="n">
        <v>280.85</v>
      </c>
      <c r="F68" s="15" t="n">
        <v>0.0062</v>
      </c>
      <c r="G68" s="15" t="n"/>
    </row>
    <row r="69">
      <c r="A69" s="12" t="inlineStr">
        <is>
          <t>Jindal Steel Ltd.</t>
        </is>
      </c>
      <c r="B69" s="30" t="inlineStr">
        <is>
          <t>INE749A01030</t>
        </is>
      </c>
      <c r="C69" s="30" t="inlineStr">
        <is>
          <t>Ferrous Metals</t>
        </is>
      </c>
      <c r="D69" s="13" t="n">
        <v>24651</v>
      </c>
      <c r="E69" s="14" t="n">
        <v>259.77</v>
      </c>
      <c r="F69" s="15" t="n">
        <v>0.0058</v>
      </c>
      <c r="G69" s="15" t="n"/>
    </row>
    <row r="70">
      <c r="A70" s="12" t="inlineStr">
        <is>
          <t>Home First Finance Company India Ltd.</t>
        </is>
      </c>
      <c r="B70" s="30" t="inlineStr">
        <is>
          <t>INE481N01025</t>
        </is>
      </c>
      <c r="C70" s="30" t="inlineStr">
        <is>
          <t>Finance</t>
        </is>
      </c>
      <c r="D70" s="13" t="n">
        <v>23559</v>
      </c>
      <c r="E70" s="14" t="n">
        <v>259.67</v>
      </c>
      <c r="F70" s="15" t="n">
        <v>0.0058</v>
      </c>
      <c r="G70" s="15" t="n"/>
    </row>
    <row r="71">
      <c r="A71" s="12" t="inlineStr">
        <is>
          <t>Endurance Technologies Ltd.</t>
        </is>
      </c>
      <c r="B71" s="30" t="inlineStr">
        <is>
          <t>INE913H01037</t>
        </is>
      </c>
      <c r="C71" s="30" t="inlineStr">
        <is>
          <t>Auto Components</t>
        </is>
      </c>
      <c r="D71" s="13" t="n">
        <v>9788</v>
      </c>
      <c r="E71" s="14" t="n">
        <v>253.5</v>
      </c>
      <c r="F71" s="15" t="n">
        <v>0.0056</v>
      </c>
      <c r="G71" s="15" t="n"/>
    </row>
    <row r="72">
      <c r="A72" s="12" t="inlineStr">
        <is>
          <t>Hindustan Petroleum Corporation Ltd.</t>
        </is>
      </c>
      <c r="B72" s="30" t="inlineStr">
        <is>
          <t>INE094A01015</t>
        </is>
      </c>
      <c r="C72" s="30" t="inlineStr">
        <is>
          <t>Petroleum Products</t>
        </is>
      </c>
      <c r="D72" s="13" t="n">
        <v>50388</v>
      </c>
      <c r="E72" s="14" t="n">
        <v>251.46</v>
      </c>
      <c r="F72" s="15" t="n">
        <v>0.0056</v>
      </c>
      <c r="G72" s="15" t="n"/>
    </row>
    <row r="73">
      <c r="A73" s="12" t="inlineStr">
        <is>
          <t>Bank of Baroda</t>
        </is>
      </c>
      <c r="B73" s="30" t="inlineStr">
        <is>
          <t>INE028A01039</t>
        </is>
      </c>
      <c r="C73" s="30" t="inlineStr">
        <is>
          <t>Banks</t>
        </is>
      </c>
      <c r="D73" s="13" t="n">
        <v>84647</v>
      </c>
      <c r="E73" s="14" t="n">
        <v>250.47</v>
      </c>
      <c r="F73" s="15" t="n">
        <v>0.0056</v>
      </c>
      <c r="G73" s="15" t="n"/>
    </row>
    <row r="74">
      <c r="A74" s="12" t="inlineStr">
        <is>
          <t>Indian Bank</t>
        </is>
      </c>
      <c r="B74" s="30" t="inlineStr">
        <is>
          <t>INE562A01011</t>
        </is>
      </c>
      <c r="C74" s="30" t="inlineStr">
        <is>
          <t>Banks</t>
        </is>
      </c>
      <c r="D74" s="13" t="n">
        <v>28692</v>
      </c>
      <c r="E74" s="14" t="n">
        <v>240.22</v>
      </c>
      <c r="F74" s="15" t="n">
        <v>0.0053</v>
      </c>
      <c r="G74" s="15" t="n"/>
    </row>
    <row r="75">
      <c r="A75" s="12" t="inlineStr">
        <is>
          <t>JSW Steel Ltd.</t>
        </is>
      </c>
      <c r="B75" s="30" t="inlineStr">
        <is>
          <t>INE019A01038</t>
        </is>
      </c>
      <c r="C75" s="30" t="inlineStr">
        <is>
          <t>Ferrous Metals</t>
        </is>
      </c>
      <c r="D75" s="13" t="n">
        <v>20512</v>
      </c>
      <c r="E75" s="14" t="n">
        <v>238.92</v>
      </c>
      <c r="F75" s="15" t="n">
        <v>0.0053</v>
      </c>
      <c r="G75" s="15" t="n"/>
    </row>
    <row r="76">
      <c r="A76" s="12" t="inlineStr">
        <is>
          <t>SRF Ltd.</t>
        </is>
      </c>
      <c r="B76" s="30" t="inlineStr">
        <is>
          <t>INE647A01010</t>
        </is>
      </c>
      <c r="C76" s="30" t="inlineStr">
        <is>
          <t>Chemicals &amp; Petrochemicals</t>
        </is>
      </c>
      <c r="D76" s="13" t="n">
        <v>7306</v>
      </c>
      <c r="E76" s="14" t="n">
        <v>224.66</v>
      </c>
      <c r="F76" s="15" t="n">
        <v>0.005</v>
      </c>
      <c r="G76" s="15" t="n"/>
    </row>
    <row r="77">
      <c r="A77" s="12" t="inlineStr">
        <is>
          <t>Central Depository Services (I) Ltd.</t>
        </is>
      </c>
      <c r="B77" s="30" t="inlineStr">
        <is>
          <t>INE736A01011</t>
        </is>
      </c>
      <c r="C77" s="30" t="inlineStr">
        <is>
          <t>Capital Markets</t>
        </is>
      </c>
      <c r="D77" s="13" t="n">
        <v>14265</v>
      </c>
      <c r="E77" s="14" t="n">
        <v>205.93</v>
      </c>
      <c r="F77" s="15" t="n">
        <v>0.0046</v>
      </c>
      <c r="G77" s="15" t="n"/>
    </row>
    <row r="78">
      <c r="A78" s="12" t="inlineStr">
        <is>
          <t>Divi's Laboratories Ltd.</t>
        </is>
      </c>
      <c r="B78" s="30" t="inlineStr">
        <is>
          <t>INE361B01024</t>
        </is>
      </c>
      <c r="C78" s="30" t="inlineStr">
        <is>
          <t>Pharmaceuticals &amp; Biotechnology</t>
        </is>
      </c>
      <c r="D78" s="13" t="n">
        <v>3220</v>
      </c>
      <c r="E78" s="14" t="n">
        <v>205.84</v>
      </c>
      <c r="F78" s="15" t="n">
        <v>0.0046</v>
      </c>
      <c r="G78" s="15" t="n"/>
    </row>
    <row r="79">
      <c r="A79" s="12" t="inlineStr">
        <is>
          <t>Brigade Enterprises Ltd.</t>
        </is>
      </c>
      <c r="B79" s="30" t="inlineStr">
        <is>
          <t>INE791I01019</t>
        </is>
      </c>
      <c r="C79" s="30" t="inlineStr">
        <is>
          <t>Realty</t>
        </is>
      </c>
      <c r="D79" s="13" t="n">
        <v>23092</v>
      </c>
      <c r="E79" s="14" t="n">
        <v>204.36</v>
      </c>
      <c r="F79" s="15" t="n">
        <v>0.0045</v>
      </c>
      <c r="G79" s="15" t="n"/>
    </row>
    <row r="80">
      <c r="A80" s="12" t="inlineStr">
        <is>
          <t>Radico Khaitan Ltd.</t>
        </is>
      </c>
      <c r="B80" s="30" t="inlineStr">
        <is>
          <t>INE944F01028</t>
        </is>
      </c>
      <c r="C80" s="30" t="inlineStr">
        <is>
          <t>Beverages</t>
        </is>
      </c>
      <c r="D80" s="13" t="n">
        <v>6122</v>
      </c>
      <c r="E80" s="14" t="n">
        <v>201.93</v>
      </c>
      <c r="F80" s="15" t="n">
        <v>0.0045</v>
      </c>
      <c r="G80" s="15" t="n"/>
    </row>
    <row r="81">
      <c r="A81" s="12" t="inlineStr">
        <is>
          <t>Hindalco Industries Ltd.</t>
        </is>
      </c>
      <c r="B81" s="30" t="inlineStr">
        <is>
          <t>INE038A01020</t>
        </is>
      </c>
      <c r="C81" s="30" t="inlineStr">
        <is>
          <t>Non - Ferrous Metals</t>
        </is>
      </c>
      <c r="D81" s="13" t="n">
        <v>22760</v>
      </c>
      <c r="E81" s="14" t="n">
        <v>201.81</v>
      </c>
      <c r="F81" s="15" t="n">
        <v>0.0045</v>
      </c>
      <c r="G81" s="15" t="n"/>
    </row>
    <row r="82">
      <c r="A82" s="12" t="inlineStr">
        <is>
          <t>Swiggy Ltd.</t>
        </is>
      </c>
      <c r="B82" s="30" t="inlineStr">
        <is>
          <t>INE00H001014</t>
        </is>
      </c>
      <c r="C82" s="30" t="inlineStr">
        <is>
          <t>Retailing</t>
        </is>
      </c>
      <c r="D82" s="13" t="n">
        <v>50112</v>
      </c>
      <c r="E82" s="14" t="n">
        <v>193.56</v>
      </c>
      <c r="F82" s="15" t="n">
        <v>0.0043</v>
      </c>
      <c r="G82" s="15" t="n"/>
    </row>
    <row r="83">
      <c r="A83" s="12" t="inlineStr">
        <is>
          <t>Jubilant Ingrevia Ltd.</t>
        </is>
      </c>
      <c r="B83" s="30" t="inlineStr">
        <is>
          <t>INE0BY001018</t>
        </is>
      </c>
      <c r="C83" s="30" t="inlineStr">
        <is>
          <t>Chemicals &amp; Petrochemicals</t>
        </is>
      </c>
      <c r="D83" s="13" t="n">
        <v>26719</v>
      </c>
      <c r="E83" s="14" t="n">
        <v>187.95</v>
      </c>
      <c r="F83" s="15" t="n">
        <v>0.0042</v>
      </c>
      <c r="G83" s="15" t="n"/>
    </row>
    <row r="84">
      <c r="A84" s="12" t="inlineStr">
        <is>
          <t>Krishna Inst of Medical Sciences Ltd.</t>
        </is>
      </c>
      <c r="B84" s="30" t="inlineStr">
        <is>
          <t>INE967H01025</t>
        </is>
      </c>
      <c r="C84" s="30" t="inlineStr">
        <is>
          <t>Healthcare Services</t>
        </is>
      </c>
      <c r="D84" s="13" t="n">
        <v>30206</v>
      </c>
      <c r="E84" s="14" t="n">
        <v>183.83</v>
      </c>
      <c r="F84" s="15" t="n">
        <v>0.0041</v>
      </c>
      <c r="G84" s="15" t="n"/>
    </row>
    <row r="85">
      <c r="A85" s="12" t="inlineStr">
        <is>
          <t>Neuland Laboratories Ltd.</t>
        </is>
      </c>
      <c r="B85" s="30" t="inlineStr">
        <is>
          <t>INE794A01010</t>
        </is>
      </c>
      <c r="C85" s="30" t="inlineStr">
        <is>
          <t>Pharmaceuticals &amp; Biotechnology</t>
        </is>
      </c>
      <c r="D85" s="13" t="n">
        <v>1194</v>
      </c>
      <c r="E85" s="14" t="n">
        <v>181.19</v>
      </c>
      <c r="F85" s="15" t="n">
        <v>0.004</v>
      </c>
      <c r="G85" s="15" t="n"/>
    </row>
    <row r="86">
      <c r="A86" s="12" t="inlineStr">
        <is>
          <t>Oil India Ltd.</t>
        </is>
      </c>
      <c r="B86" s="30" t="inlineStr">
        <is>
          <t>INE274J01014</t>
        </is>
      </c>
      <c r="C86" s="30" t="inlineStr">
        <is>
          <t>Oil</t>
        </is>
      </c>
      <c r="D86" s="13" t="n">
        <v>42375</v>
      </c>
      <c r="E86" s="14" t="n">
        <v>179.82</v>
      </c>
      <c r="F86" s="15" t="n">
        <v>0.004</v>
      </c>
      <c r="G86" s="15" t="n"/>
    </row>
    <row r="87">
      <c r="A87" s="12" t="inlineStr">
        <is>
          <t>APL Apollo Tubes Ltd.</t>
        </is>
      </c>
      <c r="B87" s="30" t="inlineStr">
        <is>
          <t>INE702C01027</t>
        </is>
      </c>
      <c r="C87" s="30" t="inlineStr">
        <is>
          <t>Industrial Products</t>
        </is>
      </c>
      <c r="D87" s="13" t="n">
        <v>9269</v>
      </c>
      <c r="E87" s="14" t="n">
        <v>177.41</v>
      </c>
      <c r="F87" s="15" t="n">
        <v>0.0039</v>
      </c>
      <c r="G87" s="15" t="n"/>
    </row>
    <row r="88">
      <c r="A88" s="12" t="inlineStr">
        <is>
          <t>Godrej Properties Ltd.</t>
        </is>
      </c>
      <c r="B88" s="30" t="inlineStr">
        <is>
          <t>INE484J01027</t>
        </is>
      </c>
      <c r="C88" s="30" t="inlineStr">
        <is>
          <t>Realty</t>
        </is>
      </c>
      <c r="D88" s="13" t="n">
        <v>8018</v>
      </c>
      <c r="E88" s="14" t="n">
        <v>160.71</v>
      </c>
      <c r="F88" s="15" t="n">
        <v>0.0036</v>
      </c>
      <c r="G88" s="15" t="n"/>
    </row>
    <row r="89">
      <c r="A89" s="12" t="inlineStr">
        <is>
          <t>JSW Energy Ltd.</t>
        </is>
      </c>
      <c r="B89" s="30" t="inlineStr">
        <is>
          <t>INE121E01018</t>
        </is>
      </c>
      <c r="C89" s="30" t="inlineStr">
        <is>
          <t>Power</t>
        </is>
      </c>
      <c r="D89" s="13" t="n">
        <v>33097</v>
      </c>
      <c r="E89" s="14" t="n">
        <v>159.68</v>
      </c>
      <c r="F89" s="15" t="n">
        <v>0.0035</v>
      </c>
      <c r="G89" s="15" t="n"/>
    </row>
    <row r="90">
      <c r="A90" s="12" t="inlineStr">
        <is>
          <t>The Phoenix Mills Ltd.</t>
        </is>
      </c>
      <c r="B90" s="30" t="inlineStr">
        <is>
          <t>INE211B01039</t>
        </is>
      </c>
      <c r="C90" s="30" t="inlineStr">
        <is>
          <t>Realty</t>
        </is>
      </c>
      <c r="D90" s="13" t="n">
        <v>8552</v>
      </c>
      <c r="E90" s="14" t="n">
        <v>158.51</v>
      </c>
      <c r="F90" s="15" t="n">
        <v>0.0035</v>
      </c>
      <c r="G90" s="15" t="n"/>
    </row>
    <row r="91">
      <c r="A91" s="12" t="inlineStr">
        <is>
          <t>CG Power and Industrial Solutions Ltd.</t>
        </is>
      </c>
      <c r="B91" s="30" t="inlineStr">
        <is>
          <t>INE067A01029</t>
        </is>
      </c>
      <c r="C91" s="30" t="inlineStr">
        <is>
          <t>Electrical Equipment</t>
        </is>
      </c>
      <c r="D91" s="13" t="n">
        <v>23438</v>
      </c>
      <c r="E91" s="14" t="n">
        <v>151.85</v>
      </c>
      <c r="F91" s="15" t="n">
        <v>0.0034</v>
      </c>
      <c r="G91" s="15" t="n"/>
    </row>
    <row r="92">
      <c r="A92" s="12" t="inlineStr">
        <is>
          <t>Jyoti CNC Automation Ltd.</t>
        </is>
      </c>
      <c r="B92" s="30" t="inlineStr">
        <is>
          <t>INE980O01024</t>
        </is>
      </c>
      <c r="C92" s="30" t="inlineStr">
        <is>
          <t>Industrial Manufacturing</t>
        </is>
      </c>
      <c r="D92" s="13" t="n">
        <v>15219</v>
      </c>
      <c r="E92" s="14" t="n">
        <v>150.56</v>
      </c>
      <c r="F92" s="15" t="n">
        <v>0.0033</v>
      </c>
      <c r="G92" s="15" t="n"/>
    </row>
    <row r="93">
      <c r="A93" s="12" t="inlineStr">
        <is>
          <t>Jio Financial Services Ltd.</t>
        </is>
      </c>
      <c r="B93" s="30" t="inlineStr">
        <is>
          <t>INE758E01017</t>
        </is>
      </c>
      <c r="C93" s="30" t="inlineStr">
        <is>
          <t>Finance</t>
        </is>
      </c>
      <c r="D93" s="13" t="n">
        <v>49507</v>
      </c>
      <c r="E93" s="14" t="n">
        <v>146.02</v>
      </c>
      <c r="F93" s="15" t="n">
        <v>0.0032</v>
      </c>
      <c r="G93" s="15" t="n"/>
    </row>
    <row r="94">
      <c r="A94" s="12" t="inlineStr">
        <is>
          <t>Alembic Pharmaceuticals Ltd.</t>
        </is>
      </c>
      <c r="B94" s="30" t="inlineStr">
        <is>
          <t>INE901L01018</t>
        </is>
      </c>
      <c r="C94" s="30" t="inlineStr">
        <is>
          <t>Pharmaceuticals &amp; Biotechnology</t>
        </is>
      </c>
      <c r="D94" s="13" t="n">
        <v>16529</v>
      </c>
      <c r="E94" s="14" t="n">
        <v>139.86</v>
      </c>
      <c r="F94" s="15" t="n">
        <v>0.0031</v>
      </c>
      <c r="G94" s="15" t="n"/>
    </row>
    <row r="95">
      <c r="A95" s="12" t="inlineStr">
        <is>
          <t>Pine Labs Ltd.</t>
        </is>
      </c>
      <c r="B95" s="30" t="inlineStr">
        <is>
          <t>INE15B701018</t>
        </is>
      </c>
      <c r="C95" s="30" t="inlineStr">
        <is>
          <t>Financial Technology (Fintech)</t>
        </is>
      </c>
      <c r="D95" s="13" t="n">
        <v>45225</v>
      </c>
      <c r="E95" s="14" t="n">
        <v>108.24</v>
      </c>
      <c r="F95" s="15" t="n">
        <v>0.0024</v>
      </c>
      <c r="G95" s="15" t="n"/>
    </row>
    <row r="96">
      <c r="A96" s="12" t="inlineStr">
        <is>
          <t>Dixon Technologies (India) Ltd.</t>
        </is>
      </c>
      <c r="B96" s="30" t="inlineStr">
        <is>
          <t>INE935N01020</t>
        </is>
      </c>
      <c r="C96" s="30" t="inlineStr">
        <is>
          <t>Consumer Durables</t>
        </is>
      </c>
      <c r="D96" s="13" t="n">
        <v>829</v>
      </c>
      <c r="E96" s="14" t="n">
        <v>100.33</v>
      </c>
      <c r="F96" s="15" t="n">
        <v>0.0022</v>
      </c>
      <c r="G96" s="15" t="n"/>
    </row>
    <row r="97">
      <c r="A97" s="12" t="inlineStr">
        <is>
          <t>Siemens Energy India Ltd.</t>
        </is>
      </c>
      <c r="B97" s="30" t="inlineStr">
        <is>
          <t>INE1NPP01017</t>
        </is>
      </c>
      <c r="C97" s="30" t="inlineStr">
        <is>
          <t>Electrical Equipment</t>
        </is>
      </c>
      <c r="D97" s="13" t="n">
        <v>2526</v>
      </c>
      <c r="E97" s="14" t="n">
        <v>64.67</v>
      </c>
      <c r="F97" s="15" t="n">
        <v>0.0014</v>
      </c>
      <c r="G97" s="15" t="n"/>
    </row>
    <row r="98">
      <c r="A98" s="12" t="inlineStr">
        <is>
          <t>HDB Financial Services Ltd.</t>
        </is>
      </c>
      <c r="B98" s="30" t="inlineStr">
        <is>
          <t>INE756I01012</t>
        </is>
      </c>
      <c r="C98" s="30" t="inlineStr">
        <is>
          <t>Finance</t>
        </is>
      </c>
      <c r="D98" s="13" t="n">
        <v>5547</v>
      </c>
      <c r="E98" s="14" t="n">
        <v>42.47</v>
      </c>
      <c r="F98" s="15" t="n">
        <v>0.0009</v>
      </c>
      <c r="G98" s="15" t="n"/>
    </row>
    <row r="99">
      <c r="A99" s="12" t="inlineStr">
        <is>
          <t>Vishal Mega Mart Ltd</t>
        </is>
      </c>
      <c r="B99" s="30" t="inlineStr">
        <is>
          <t>INE01EA01019</t>
        </is>
      </c>
      <c r="C99" s="30" t="inlineStr">
        <is>
          <t>Retailing</t>
        </is>
      </c>
      <c r="D99" s="13" t="n">
        <v>14358</v>
      </c>
      <c r="E99" s="14" t="n">
        <v>19.58</v>
      </c>
      <c r="F99" s="15" t="n">
        <v>0.0004</v>
      </c>
      <c r="G99" s="15" t="n"/>
    </row>
    <row r="100">
      <c r="A100" s="12" t="inlineStr">
        <is>
          <t>LG Electronics India Ltd.</t>
        </is>
      </c>
      <c r="B100" s="30" t="inlineStr">
        <is>
          <t>INE324D01010</t>
        </is>
      </c>
      <c r="C100" s="30" t="inlineStr">
        <is>
          <t>Consumer Durables</t>
        </is>
      </c>
      <c r="D100" s="13" t="n">
        <v>791</v>
      </c>
      <c r="E100" s="14" t="n">
        <v>12.03</v>
      </c>
      <c r="F100" s="15" t="n">
        <v>0.0003</v>
      </c>
      <c r="G100" s="15" t="n"/>
    </row>
    <row r="101">
      <c r="A101" s="12" t="inlineStr">
        <is>
          <t>KWALITY WALL'S INDIA LTD</t>
        </is>
      </c>
      <c r="B101" s="30" t="inlineStr">
        <is>
          <t>INE2KCE01013</t>
        </is>
      </c>
      <c r="C101" s="30" t="inlineStr">
        <is>
          <t>Food Products</t>
        </is>
      </c>
      <c r="D101" s="13" t="n">
        <v>15735</v>
      </c>
      <c r="E101" s="14" t="n">
        <v>6.33</v>
      </c>
      <c r="F101" s="15" t="n">
        <v>0.0001</v>
      </c>
      <c r="G101" s="15" t="n"/>
    </row>
    <row r="102">
      <c r="A102" s="16" t="inlineStr">
        <is>
          <t>Sub Total</t>
        </is>
      </c>
      <c r="B102" s="31" t="n"/>
      <c r="C102" s="31" t="n"/>
      <c r="D102" s="17" t="n"/>
      <c r="E102" s="37">
        <f>SUM(E8:E101)</f>
        <v/>
      </c>
      <c r="F102" s="38">
        <f>SUM(F8:F101)</f>
        <v/>
      </c>
      <c r="G102" s="20" t="n"/>
    </row>
    <row r="103">
      <c r="A103" s="16" t="n"/>
      <c r="B103" s="31" t="n"/>
      <c r="C103" s="31" t="n"/>
      <c r="D103" s="17" t="n"/>
      <c r="E103" s="41" t="n"/>
      <c r="F103" s="20" t="n"/>
      <c r="G103" s="20" t="n"/>
    </row>
    <row r="104">
      <c r="A104" s="16" t="n"/>
      <c r="B104" s="31" t="n"/>
      <c r="C104" s="31" t="n"/>
      <c r="D104" s="17" t="n"/>
      <c r="E104" s="41" t="n"/>
      <c r="F104" s="20" t="n"/>
      <c r="G104" s="20" t="n"/>
    </row>
    <row r="105">
      <c r="A105" s="60" t="inlineStr">
        <is>
          <t>Debt Instruments</t>
        </is>
      </c>
      <c r="B105" s="31" t="n"/>
      <c r="C105" s="31" t="n"/>
      <c r="D105" s="17" t="n"/>
      <c r="E105" s="41" t="n"/>
      <c r="F105" s="20" t="n"/>
      <c r="G105" s="20" t="n"/>
    </row>
    <row r="106">
      <c r="A106" s="60" t="inlineStr">
        <is>
          <t>(a) Non-convertible Preference share</t>
        </is>
      </c>
      <c r="B106" s="30" t="n"/>
      <c r="C106" s="30" t="n"/>
      <c r="D106" s="13" t="n"/>
      <c r="E106" s="14" t="n"/>
      <c r="F106" s="15" t="n"/>
      <c r="G106" s="15" t="n"/>
    </row>
    <row r="107">
      <c r="A107" s="60" t="inlineStr">
        <is>
          <t>Listed / Awaiting listing on Stock Exchanges</t>
        </is>
      </c>
      <c r="B107" s="30" t="n"/>
      <c r="C107" s="30" t="n"/>
      <c r="D107" s="13" t="n"/>
      <c r="E107" s="14" t="n"/>
      <c r="F107" s="15" t="n"/>
      <c r="G107" s="15" t="n"/>
    </row>
    <row r="108">
      <c r="A108" s="12" t="inlineStr">
        <is>
          <t>6% TVS MOTOR CO LTD NCRPS 01-09-2026</t>
        </is>
      </c>
      <c r="B108" s="30" t="inlineStr">
        <is>
          <t>INE494B04019</t>
        </is>
      </c>
      <c r="C108" s="30" t="inlineStr">
        <is>
          <t>Automobiles</t>
        </is>
      </c>
      <c r="D108" s="13" t="n">
        <v>41580</v>
      </c>
      <c r="E108" s="14" t="n">
        <v>4.24</v>
      </c>
      <c r="F108" s="15" t="n">
        <v>0.0001</v>
      </c>
      <c r="G108" s="15" t="n">
        <v>0.06105</v>
      </c>
    </row>
    <row r="109">
      <c r="A109" s="16" t="inlineStr">
        <is>
          <t>Sub Total</t>
        </is>
      </c>
      <c r="B109" s="31" t="n"/>
      <c r="C109" s="31" t="n"/>
      <c r="D109" s="17" t="n"/>
      <c r="E109" s="37" t="n">
        <v>4.24</v>
      </c>
      <c r="F109" s="38" t="n">
        <v>0.0001</v>
      </c>
      <c r="G109" s="20" t="n"/>
    </row>
    <row r="110">
      <c r="A110" s="21" t="inlineStr">
        <is>
          <t>TOTAL</t>
        </is>
      </c>
      <c r="B110" s="32" t="n"/>
      <c r="C110" s="32" t="n"/>
      <c r="D110" s="22" t="n"/>
      <c r="E110" s="27" t="n">
        <v>43946.57</v>
      </c>
      <c r="F110" s="28" t="n">
        <v>0.975</v>
      </c>
      <c r="G110" s="20" t="n"/>
    </row>
    <row r="111">
      <c r="A111" s="12" t="n"/>
      <c r="B111" s="30" t="n"/>
      <c r="C111" s="30" t="n"/>
      <c r="D111" s="13" t="n"/>
      <c r="E111" s="14" t="n"/>
      <c r="F111" s="15" t="n"/>
      <c r="G111" s="15" t="n"/>
    </row>
    <row r="112">
      <c r="A112" s="12" t="n"/>
      <c r="B112" s="30" t="n"/>
      <c r="C112" s="30" t="n"/>
      <c r="D112" s="13" t="n"/>
      <c r="E112" s="14" t="n"/>
      <c r="F112" s="15" t="n"/>
      <c r="G112" s="15" t="n"/>
    </row>
    <row r="113">
      <c r="A113" s="16" t="inlineStr">
        <is>
          <t>TREPS / Reverse Repo</t>
        </is>
      </c>
      <c r="B113" s="30" t="n"/>
      <c r="C113" s="30" t="n"/>
      <c r="D113" s="13" t="n"/>
      <c r="E113" s="14" t="n"/>
      <c r="F113" s="15" t="n"/>
      <c r="G113" s="15" t="n"/>
    </row>
    <row r="114">
      <c r="A114" s="12" t="inlineStr">
        <is>
          <t>Clearing Corporation of India Ltd.</t>
        </is>
      </c>
      <c r="B114" s="30" t="n"/>
      <c r="C114" s="30" t="n"/>
      <c r="D114" s="13" t="n"/>
      <c r="E114" s="14" t="n">
        <v>1195.83</v>
      </c>
      <c r="F114" s="15" t="n">
        <v>0.0265</v>
      </c>
      <c r="G114" s="15" t="n">
        <v>0.053335</v>
      </c>
    </row>
    <row r="115">
      <c r="A115" s="16" t="inlineStr">
        <is>
          <t>Sub Total</t>
        </is>
      </c>
      <c r="B115" s="31" t="n"/>
      <c r="C115" s="31" t="n"/>
      <c r="D115" s="17" t="n"/>
      <c r="E115" s="37" t="n">
        <v>1195.83</v>
      </c>
      <c r="F115" s="38" t="n">
        <v>0.0265</v>
      </c>
      <c r="G115" s="20" t="n"/>
    </row>
    <row r="116">
      <c r="A116" s="12" t="n"/>
      <c r="B116" s="30" t="n"/>
      <c r="C116" s="30" t="n"/>
      <c r="D116" s="13" t="n"/>
      <c r="E116" s="14" t="n"/>
      <c r="F116" s="15" t="n"/>
      <c r="G116" s="15" t="n"/>
    </row>
    <row r="117">
      <c r="A117" s="21" t="inlineStr">
        <is>
          <t>TOTAL</t>
        </is>
      </c>
      <c r="B117" s="32" t="n"/>
      <c r="C117" s="32" t="n"/>
      <c r="D117" s="22" t="n"/>
      <c r="E117" s="18" t="n">
        <v>1195.83</v>
      </c>
      <c r="F117" s="19" t="n">
        <v>0.0265</v>
      </c>
      <c r="G117" s="20" t="n"/>
    </row>
    <row r="118">
      <c r="A118" s="12" t="inlineStr">
        <is>
          <t>Accrued Interest</t>
        </is>
      </c>
      <c r="B118" s="30" t="n"/>
      <c r="C118" s="30" t="n"/>
      <c r="D118" s="13" t="n"/>
      <c r="E118" s="14" t="n">
        <v>0.1747379</v>
      </c>
      <c r="F118" s="15" t="n">
        <v>3e-06</v>
      </c>
      <c r="G118" s="15" t="n"/>
    </row>
    <row r="119">
      <c r="A119" s="12" t="inlineStr">
        <is>
          <t>Net Receivables/(Payables)</t>
        </is>
      </c>
      <c r="B119" s="30" t="n"/>
      <c r="C119" s="30" t="n"/>
      <c r="D119" s="13" t="n"/>
      <c r="E119" s="23" t="n">
        <v>-75.16473790000001</v>
      </c>
      <c r="F119" s="24" t="n">
        <v>-0.001503</v>
      </c>
      <c r="G119" s="15" t="n">
        <v>0.053334</v>
      </c>
    </row>
    <row r="120">
      <c r="A120" s="25" t="inlineStr">
        <is>
          <t>GRAND TOTAL</t>
        </is>
      </c>
      <c r="B120" s="33" t="n"/>
      <c r="C120" s="33" t="n"/>
      <c r="D120" s="26" t="n"/>
      <c r="E120" s="27" t="n">
        <v>45067.41</v>
      </c>
      <c r="F120" s="28" t="n">
        <v>1</v>
      </c>
      <c r="G120" s="28" t="n"/>
    </row>
    <row r="125">
      <c r="A125" s="74" t="inlineStr">
        <is>
          <t>Notes:</t>
        </is>
      </c>
    </row>
    <row r="126">
      <c r="A126" s="48" t="inlineStr">
        <is>
          <t>1. Security in default beyond its maturiy date</t>
        </is>
      </c>
      <c r="B126" s="34" t="inlineStr">
        <is>
          <t>NIL</t>
        </is>
      </c>
    </row>
    <row r="127">
      <c r="A127" t="inlineStr">
        <is>
          <t>2. NAV at the beginning of the period (Rs. per unit)</t>
        </is>
      </c>
    </row>
    <row r="128">
      <c r="A128" t="inlineStr">
        <is>
          <t>Plan /option (Face Value 10)</t>
        </is>
      </c>
      <c r="B128" t="inlineStr">
        <is>
          <t>As on</t>
        </is>
      </c>
      <c r="C128" t="inlineStr">
        <is>
          <t>As on</t>
        </is>
      </c>
    </row>
    <row r="129">
      <c r="B129" s="49" t="n">
        <v>45989</v>
      </c>
      <c r="C129" s="49" t="n">
        <v>46022</v>
      </c>
    </row>
    <row r="130">
      <c r="A130" t="inlineStr">
        <is>
          <t>Direct Plan Growth Option</t>
        </is>
      </c>
      <c r="B130" t="n">
        <v>138.06</v>
      </c>
      <c r="C130" t="n">
        <v>138.22</v>
      </c>
    </row>
    <row r="131">
      <c r="A131" t="inlineStr">
        <is>
          <t>Direct Plan IDCW Option</t>
        </is>
      </c>
      <c r="B131" t="n">
        <v>46.69</v>
      </c>
      <c r="C131" t="n">
        <v>46.74</v>
      </c>
    </row>
    <row r="132">
      <c r="A132" t="inlineStr">
        <is>
          <t>Regular Plan Growth Option</t>
        </is>
      </c>
      <c r="B132" t="n">
        <v>116.06</v>
      </c>
      <c r="C132" t="n">
        <v>116.01</v>
      </c>
    </row>
    <row r="133">
      <c r="A133" t="inlineStr">
        <is>
          <t>Regular Plan IDCW Option</t>
        </is>
      </c>
      <c r="B133" t="n">
        <v>31.06</v>
      </c>
      <c r="C133" t="n">
        <v>31.05</v>
      </c>
    </row>
    <row r="135">
      <c r="A135" t="inlineStr">
        <is>
          <t xml:space="preserve">3. Total Dividend (Net) declared during the month </t>
        </is>
      </c>
      <c r="B135" s="34" t="inlineStr">
        <is>
          <t>NIL</t>
        </is>
      </c>
    </row>
    <row r="136">
      <c r="A136" t="inlineStr">
        <is>
          <t>4. Bonus was declared during the month</t>
        </is>
      </c>
      <c r="B136" s="34" t="inlineStr">
        <is>
          <t>NIL</t>
        </is>
      </c>
    </row>
    <row r="137" ht="29" customHeight="1">
      <c r="A137" s="48" t="inlineStr">
        <is>
          <t>5. Investment in Repo of Corporate Debt Securities during the month ended December 31, 2025</t>
        </is>
      </c>
      <c r="B137" s="34" t="inlineStr">
        <is>
          <t>NIL</t>
        </is>
      </c>
    </row>
    <row r="138" ht="29" customHeight="1">
      <c r="A138" s="48" t="inlineStr">
        <is>
          <t>6. Investment in foreign securities/ADRs/GDRs at the end of the month</t>
        </is>
      </c>
      <c r="B138" s="34" t="inlineStr">
        <is>
          <t>NIL</t>
        </is>
      </c>
    </row>
    <row r="139">
      <c r="A139" t="inlineStr">
        <is>
          <t>7. Portfolio Turnover Ratio</t>
        </is>
      </c>
      <c r="B139" s="51" t="n">
        <v>0.2942</v>
      </c>
    </row>
    <row r="140" ht="43.5" customHeight="1">
      <c r="A140" s="48" t="inlineStr">
        <is>
          <t>8. Total gross exposure to derivative instruments (excluding reversed positions) at the end of the month (Rs. in Lakhs)</t>
        </is>
      </c>
      <c r="B140" s="34" t="inlineStr">
        <is>
          <t>NIL</t>
        </is>
      </c>
    </row>
    <row r="141">
      <c r="B141" s="34" t="n"/>
    </row>
    <row r="142" ht="29" customHeight="1">
      <c r="A142" s="48" t="inlineStr">
        <is>
          <t>9. Margin Deposits includes Margin money placed on derivatives other than margin money placed with bank</t>
        </is>
      </c>
      <c r="B142" s="34" t="inlineStr">
        <is>
          <t>NIL</t>
        </is>
      </c>
    </row>
    <row r="143" ht="29" customHeight="1">
      <c r="A143" s="48" t="inlineStr">
        <is>
          <t>10. Value of investment made by other schemes under same management (Rs. In Lakhs)</t>
        </is>
      </c>
      <c r="B143" t="inlineStr">
        <is>
          <t>NIL</t>
        </is>
      </c>
    </row>
    <row r="144" ht="29" customHeight="1">
      <c r="A144" s="48" t="inlineStr">
        <is>
          <t>11. Number of instance of deviation In valuation of securities</t>
        </is>
      </c>
      <c r="B144" s="34" t="inlineStr">
        <is>
          <t>NIL</t>
        </is>
      </c>
    </row>
    <row r="145" ht="29" customHeight="1">
      <c r="A145" s="48" t="inlineStr">
        <is>
          <t>12. Total value and percentage of illiquid equity shares / securities</t>
        </is>
      </c>
      <c r="B145" s="34" t="inlineStr">
        <is>
          <t>NIL</t>
        </is>
      </c>
    </row>
    <row r="147" ht="70" customHeight="1">
      <c r="A147" s="76" t="inlineStr">
        <is>
          <t>Scheme Name</t>
        </is>
      </c>
      <c r="B147" s="76" t="inlineStr">
        <is>
          <t>Risk- O - Meter</t>
        </is>
      </c>
      <c r="C147" s="76" t="inlineStr">
        <is>
          <t>Benchmark of the Scheme</t>
        </is>
      </c>
      <c r="D147" s="76" t="inlineStr">
        <is>
          <t>Benchmark Risk-o-meter</t>
        </is>
      </c>
    </row>
    <row r="148" ht="70" customHeight="1">
      <c r="A148" s="76" t="inlineStr">
        <is>
          <t>Edelweiss ELSS Tax saver Fund</t>
        </is>
      </c>
      <c r="B148" s="76" t="n"/>
      <c r="C148" s="76" t="inlineStr">
        <is>
          <t>NIFTY 500 TRI</t>
        </is>
      </c>
      <c r="D148" s="76" t="n"/>
      <c r="E148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G86"/>
  <sheetViews>
    <sheetView showGridLines="0" workbookViewId="0">
      <pane ySplit="4" topLeftCell="A3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FOCUSED FUND AS ON DECEMBER 31, 2025</t>
        </is>
      </c>
    </row>
    <row r="2" ht="35" customHeight="1">
      <c r="A2" s="75" t="inlineStr">
        <is>
          <t>(An open-ended equity scheme investing in maximum 30 stocks, with focus in multi-cap space)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HDFC Bank Ltd.</t>
        </is>
      </c>
      <c r="B8" s="30" t="inlineStr">
        <is>
          <t>INE040A01034</t>
        </is>
      </c>
      <c r="C8" s="30" t="inlineStr">
        <is>
          <t>Banks</t>
        </is>
      </c>
      <c r="D8" s="13" t="n">
        <v>806241</v>
      </c>
      <c r="E8" s="14" t="n">
        <v>7991.46</v>
      </c>
      <c r="F8" s="15" t="n">
        <v>0.0765</v>
      </c>
      <c r="G8" s="15" t="n"/>
    </row>
    <row r="9">
      <c r="A9" s="12" t="inlineStr">
        <is>
          <t>Reliance Industries Ltd.</t>
        </is>
      </c>
      <c r="B9" s="30" t="inlineStr">
        <is>
          <t>INE002A01018</t>
        </is>
      </c>
      <c r="C9" s="30" t="inlineStr">
        <is>
          <t>Petroleum Products</t>
        </is>
      </c>
      <c r="D9" s="13" t="n">
        <v>432067</v>
      </c>
      <c r="E9" s="14" t="n">
        <v>6785.18</v>
      </c>
      <c r="F9" s="15" t="n">
        <v>0.0649</v>
      </c>
      <c r="G9" s="15" t="n"/>
    </row>
    <row r="10">
      <c r="A10" s="12" t="inlineStr">
        <is>
          <t>Larsen &amp; Toubro Ltd.</t>
        </is>
      </c>
      <c r="B10" s="30" t="inlineStr">
        <is>
          <t>INE018A01030</t>
        </is>
      </c>
      <c r="C10" s="30" t="inlineStr">
        <is>
          <t>Construction</t>
        </is>
      </c>
      <c r="D10" s="13" t="n">
        <v>148023</v>
      </c>
      <c r="E10" s="14" t="n">
        <v>6044.52</v>
      </c>
      <c r="F10" s="15" t="n">
        <v>0.0578</v>
      </c>
      <c r="G10" s="15" t="n"/>
    </row>
    <row r="11">
      <c r="A11" s="12" t="inlineStr">
        <is>
          <t>ICICI Bank Ltd.</t>
        </is>
      </c>
      <c r="B11" s="30" t="inlineStr">
        <is>
          <t>INE090A01021</t>
        </is>
      </c>
      <c r="C11" s="30" t="inlineStr">
        <is>
          <t>Banks</t>
        </is>
      </c>
      <c r="D11" s="13" t="n">
        <v>448233</v>
      </c>
      <c r="E11" s="14" t="n">
        <v>6019.32</v>
      </c>
      <c r="F11" s="15" t="n">
        <v>0.0576</v>
      </c>
      <c r="G11" s="15" t="n"/>
    </row>
    <row r="12">
      <c r="A12" s="12" t="inlineStr">
        <is>
          <t>Shriram Finance Ltd.</t>
        </is>
      </c>
      <c r="B12" s="30" t="inlineStr">
        <is>
          <t>INE721A01047</t>
        </is>
      </c>
      <c r="C12" s="30" t="inlineStr">
        <is>
          <t>Finance</t>
        </is>
      </c>
      <c r="D12" s="13" t="n">
        <v>502171</v>
      </c>
      <c r="E12" s="14" t="n">
        <v>5002.63</v>
      </c>
      <c r="F12" s="15" t="n">
        <v>0.0479</v>
      </c>
      <c r="G12" s="15" t="n"/>
    </row>
    <row r="13">
      <c r="A13" s="12" t="inlineStr">
        <is>
          <t>State Bank of India</t>
        </is>
      </c>
      <c r="B13" s="30" t="inlineStr">
        <is>
          <t>INE062A01020</t>
        </is>
      </c>
      <c r="C13" s="30" t="inlineStr">
        <is>
          <t>Banks</t>
        </is>
      </c>
      <c r="D13" s="13" t="n">
        <v>474385</v>
      </c>
      <c r="E13" s="14" t="n">
        <v>4659.41</v>
      </c>
      <c r="F13" s="15" t="n">
        <v>0.0446</v>
      </c>
      <c r="G13" s="15" t="n"/>
    </row>
    <row r="14">
      <c r="A14" s="12" t="inlineStr">
        <is>
          <t>Marico Ltd.</t>
        </is>
      </c>
      <c r="B14" s="30" t="inlineStr">
        <is>
          <t>INE196A01026</t>
        </is>
      </c>
      <c r="C14" s="30" t="inlineStr">
        <is>
          <t>Agricultural Food &amp; other Products</t>
        </is>
      </c>
      <c r="D14" s="13" t="n">
        <v>589238</v>
      </c>
      <c r="E14" s="14" t="n">
        <v>4422.82</v>
      </c>
      <c r="F14" s="15" t="n">
        <v>0.0423</v>
      </c>
      <c r="G14" s="15" t="n"/>
    </row>
    <row r="15">
      <c r="A15" s="12" t="inlineStr">
        <is>
          <t>Tata Steel Ltd.</t>
        </is>
      </c>
      <c r="B15" s="30" t="inlineStr">
        <is>
          <t>INE081A01020</t>
        </is>
      </c>
      <c r="C15" s="30" t="inlineStr">
        <is>
          <t>Ferrous Metals</t>
        </is>
      </c>
      <c r="D15" s="13" t="n">
        <v>2434274</v>
      </c>
      <c r="E15" s="14" t="n">
        <v>4383.64</v>
      </c>
      <c r="F15" s="15" t="n">
        <v>0.0419</v>
      </c>
      <c r="G15" s="15" t="n"/>
    </row>
    <row r="16">
      <c r="A16" s="12" t="inlineStr">
        <is>
          <t>Infosys Ltd.</t>
        </is>
      </c>
      <c r="B16" s="30" t="inlineStr">
        <is>
          <t>INE009A01021</t>
        </is>
      </c>
      <c r="C16" s="30" t="inlineStr">
        <is>
          <t>IT - Software</t>
        </is>
      </c>
      <c r="D16" s="13" t="n">
        <v>261021</v>
      </c>
      <c r="E16" s="14" t="n">
        <v>4216.53</v>
      </c>
      <c r="F16" s="15" t="n">
        <v>0.0403</v>
      </c>
      <c r="G16" s="15" t="n"/>
    </row>
    <row r="17">
      <c r="A17" s="12" t="inlineStr">
        <is>
          <t>KEI Industries Ltd.</t>
        </is>
      </c>
      <c r="B17" s="30" t="inlineStr">
        <is>
          <t>INE878B01027</t>
        </is>
      </c>
      <c r="C17" s="30" t="inlineStr">
        <is>
          <t>Industrial Products</t>
        </is>
      </c>
      <c r="D17" s="13" t="n">
        <v>87184</v>
      </c>
      <c r="E17" s="14" t="n">
        <v>3888.58</v>
      </c>
      <c r="F17" s="15" t="n">
        <v>0.0372</v>
      </c>
      <c r="G17" s="15" t="n"/>
    </row>
    <row r="18">
      <c r="A18" s="12" t="inlineStr">
        <is>
          <t>Coforge Ltd.</t>
        </is>
      </c>
      <c r="B18" s="30" t="inlineStr">
        <is>
          <t>INE591G01025</t>
        </is>
      </c>
      <c r="C18" s="30" t="inlineStr">
        <is>
          <t>IT - Software</t>
        </is>
      </c>
      <c r="D18" s="13" t="n">
        <v>229693</v>
      </c>
      <c r="E18" s="14" t="n">
        <v>3819.79</v>
      </c>
      <c r="F18" s="15" t="n">
        <v>0.0366</v>
      </c>
      <c r="G18" s="15" t="n"/>
    </row>
    <row r="19">
      <c r="A19" s="12" t="inlineStr">
        <is>
          <t>Mahindra &amp; Mahindra Ltd.</t>
        </is>
      </c>
      <c r="B19" s="30" t="inlineStr">
        <is>
          <t>INE101A01026</t>
        </is>
      </c>
      <c r="C19" s="30" t="inlineStr">
        <is>
          <t>Automobiles</t>
        </is>
      </c>
      <c r="D19" s="13" t="n">
        <v>96358</v>
      </c>
      <c r="E19" s="14" t="n">
        <v>3574.11</v>
      </c>
      <c r="F19" s="15" t="n">
        <v>0.0342</v>
      </c>
      <c r="G19" s="15" t="n"/>
    </row>
    <row r="20">
      <c r="A20" s="12" t="inlineStr">
        <is>
          <t>Ultratech Cement Ltd.</t>
        </is>
      </c>
      <c r="B20" s="30" t="inlineStr">
        <is>
          <t>INE481G01011</t>
        </is>
      </c>
      <c r="C20" s="30" t="inlineStr">
        <is>
          <t>Cement &amp; Cement Products</t>
        </is>
      </c>
      <c r="D20" s="13" t="n">
        <v>28331</v>
      </c>
      <c r="E20" s="14" t="n">
        <v>3338.53</v>
      </c>
      <c r="F20" s="15" t="n">
        <v>0.0319</v>
      </c>
      <c r="G20" s="15" t="n"/>
    </row>
    <row r="21">
      <c r="A21" s="12" t="inlineStr">
        <is>
          <t>Bajaj Finance Ltd.</t>
        </is>
      </c>
      <c r="B21" s="30" t="inlineStr">
        <is>
          <t>INE296A01032</t>
        </is>
      </c>
      <c r="C21" s="30" t="inlineStr">
        <is>
          <t>Finance</t>
        </is>
      </c>
      <c r="D21" s="13" t="n">
        <v>328274</v>
      </c>
      <c r="E21" s="14" t="n">
        <v>3239.41</v>
      </c>
      <c r="F21" s="15" t="n">
        <v>0.031</v>
      </c>
      <c r="G21" s="15" t="n"/>
    </row>
    <row r="22">
      <c r="A22" s="12" t="inlineStr">
        <is>
          <t>NTPC Ltd.</t>
        </is>
      </c>
      <c r="B22" s="30" t="inlineStr">
        <is>
          <t>INE733E01010</t>
        </is>
      </c>
      <c r="C22" s="30" t="inlineStr">
        <is>
          <t>Power</t>
        </is>
      </c>
      <c r="D22" s="13" t="n">
        <v>949510</v>
      </c>
      <c r="E22" s="14" t="n">
        <v>3129.11</v>
      </c>
      <c r="F22" s="15" t="n">
        <v>0.0299</v>
      </c>
      <c r="G22" s="15" t="n"/>
    </row>
    <row r="23">
      <c r="A23" s="12" t="inlineStr">
        <is>
          <t>Max Healthcare Institute Ltd.</t>
        </is>
      </c>
      <c r="B23" s="30" t="inlineStr">
        <is>
          <t>INE027H01010</t>
        </is>
      </c>
      <c r="C23" s="30" t="inlineStr">
        <is>
          <t>Healthcare Services</t>
        </is>
      </c>
      <c r="D23" s="13" t="n">
        <v>274283</v>
      </c>
      <c r="E23" s="14" t="n">
        <v>2866.53</v>
      </c>
      <c r="F23" s="15" t="n">
        <v>0.0274</v>
      </c>
      <c r="G23" s="15" t="n"/>
    </row>
    <row r="24">
      <c r="A24" s="12" t="inlineStr">
        <is>
          <t>PB Fintech Ltd.</t>
        </is>
      </c>
      <c r="B24" s="30" t="inlineStr">
        <is>
          <t>INE417T01026</t>
        </is>
      </c>
      <c r="C24" s="30" t="inlineStr">
        <is>
          <t>Financial Technology (Fintech)</t>
        </is>
      </c>
      <c r="D24" s="13" t="n">
        <v>151623</v>
      </c>
      <c r="E24" s="14" t="n">
        <v>2768.03</v>
      </c>
      <c r="F24" s="15" t="n">
        <v>0.0265</v>
      </c>
      <c r="G24" s="15" t="n"/>
    </row>
    <row r="25">
      <c r="A25" s="12" t="inlineStr">
        <is>
          <t>TVS Motor Company Ltd.</t>
        </is>
      </c>
      <c r="B25" s="30" t="inlineStr">
        <is>
          <t>INE494B01023</t>
        </is>
      </c>
      <c r="C25" s="30" t="inlineStr">
        <is>
          <t>Automobiles</t>
        </is>
      </c>
      <c r="D25" s="13" t="n">
        <v>73870</v>
      </c>
      <c r="E25" s="14" t="n">
        <v>2747.82</v>
      </c>
      <c r="F25" s="15" t="n">
        <v>0.0263</v>
      </c>
      <c r="G25" s="15" t="n"/>
    </row>
    <row r="26">
      <c r="A26" s="12" t="inlineStr">
        <is>
          <t>Titan Company Ltd.</t>
        </is>
      </c>
      <c r="B26" s="30" t="inlineStr">
        <is>
          <t>INE280A01028</t>
        </is>
      </c>
      <c r="C26" s="30" t="inlineStr">
        <is>
          <t>Consumer Durables</t>
        </is>
      </c>
      <c r="D26" s="13" t="n">
        <v>67654</v>
      </c>
      <c r="E26" s="14" t="n">
        <v>2741</v>
      </c>
      <c r="F26" s="15" t="n">
        <v>0.0262</v>
      </c>
      <c r="G26" s="15" t="n"/>
    </row>
    <row r="27">
      <c r="A27" s="12" t="inlineStr">
        <is>
          <t>Mankind Pharma Ltd.</t>
        </is>
      </c>
      <c r="B27" s="30" t="inlineStr">
        <is>
          <t>INE634S01028</t>
        </is>
      </c>
      <c r="C27" s="30" t="inlineStr">
        <is>
          <t>Pharmaceuticals &amp; Biotechnology</t>
        </is>
      </c>
      <c r="D27" s="13" t="n">
        <v>120946</v>
      </c>
      <c r="E27" s="14" t="n">
        <v>2656.58</v>
      </c>
      <c r="F27" s="15" t="n">
        <v>0.0254</v>
      </c>
      <c r="G27" s="15" t="n"/>
    </row>
    <row r="28">
      <c r="A28" s="12" t="inlineStr">
        <is>
          <t>Bharat Electronics Ltd.</t>
        </is>
      </c>
      <c r="B28" s="30" t="inlineStr">
        <is>
          <t>INE263A01024</t>
        </is>
      </c>
      <c r="C28" s="30" t="inlineStr">
        <is>
          <t>Aerospace &amp; Defense</t>
        </is>
      </c>
      <c r="D28" s="13" t="n">
        <v>641152</v>
      </c>
      <c r="E28" s="14" t="n">
        <v>2562.04</v>
      </c>
      <c r="F28" s="15" t="n">
        <v>0.0245</v>
      </c>
      <c r="G28" s="15" t="n"/>
    </row>
    <row r="29">
      <c r="A29" s="12" t="inlineStr">
        <is>
          <t>Cholamandalam Investment &amp; Finance Company Ltd.</t>
        </is>
      </c>
      <c r="B29" s="30" t="inlineStr">
        <is>
          <t>INE121A01024</t>
        </is>
      </c>
      <c r="C29" s="30" t="inlineStr">
        <is>
          <t>Finance</t>
        </is>
      </c>
      <c r="D29" s="13" t="n">
        <v>141965</v>
      </c>
      <c r="E29" s="14" t="n">
        <v>2416.53</v>
      </c>
      <c r="F29" s="15" t="n">
        <v>0.0231</v>
      </c>
      <c r="G29" s="15" t="n"/>
    </row>
    <row r="30">
      <c r="A30" s="12" t="inlineStr">
        <is>
          <t>Vishal Mega Mart Ltd</t>
        </is>
      </c>
      <c r="B30" s="30" t="inlineStr">
        <is>
          <t>INE01EA01019</t>
        </is>
      </c>
      <c r="C30" s="30" t="inlineStr">
        <is>
          <t>Retailing</t>
        </is>
      </c>
      <c r="D30" s="13" t="n">
        <v>1693436</v>
      </c>
      <c r="E30" s="14" t="n">
        <v>2309.34</v>
      </c>
      <c r="F30" s="15" t="n">
        <v>0.0221</v>
      </c>
      <c r="G30" s="15" t="n"/>
    </row>
    <row r="31">
      <c r="A31" s="12" t="inlineStr">
        <is>
          <t>Multi Commodity Exchange Of India Ltd.</t>
        </is>
      </c>
      <c r="B31" s="30" t="inlineStr">
        <is>
          <t>INE745G01035</t>
        </is>
      </c>
      <c r="C31" s="30" t="inlineStr">
        <is>
          <t>Capital Markets</t>
        </is>
      </c>
      <c r="D31" s="13" t="n">
        <v>20371</v>
      </c>
      <c r="E31" s="14" t="n">
        <v>2268.51</v>
      </c>
      <c r="F31" s="15" t="n">
        <v>0.0217</v>
      </c>
      <c r="G31" s="15" t="n"/>
    </row>
    <row r="32">
      <c r="A32" s="12" t="inlineStr">
        <is>
          <t>IDFC First Bank Ltd.</t>
        </is>
      </c>
      <c r="B32" s="30" t="inlineStr">
        <is>
          <t>INE092T01019</t>
        </is>
      </c>
      <c r="C32" s="30" t="inlineStr">
        <is>
          <t>Banks</t>
        </is>
      </c>
      <c r="D32" s="13" t="n">
        <v>2577007</v>
      </c>
      <c r="E32" s="14" t="n">
        <v>2206.18</v>
      </c>
      <c r="F32" s="15" t="n">
        <v>0.0211</v>
      </c>
      <c r="G32" s="15" t="n"/>
    </row>
    <row r="33">
      <c r="A33" s="12" t="inlineStr">
        <is>
          <t>Endurance Technologies Ltd.</t>
        </is>
      </c>
      <c r="B33" s="30" t="inlineStr">
        <is>
          <t>INE913H01037</t>
        </is>
      </c>
      <c r="C33" s="30" t="inlineStr">
        <is>
          <t>Auto Components</t>
        </is>
      </c>
      <c r="D33" s="13" t="n">
        <v>84311</v>
      </c>
      <c r="E33" s="14" t="n">
        <v>2183.57</v>
      </c>
      <c r="F33" s="15" t="n">
        <v>0.0209</v>
      </c>
      <c r="G33" s="15" t="n"/>
    </row>
    <row r="34">
      <c r="A34" s="12" t="inlineStr">
        <is>
          <t>LG Electronics India Ltd.</t>
        </is>
      </c>
      <c r="B34" s="30" t="inlineStr">
        <is>
          <t>INE324D01010</t>
        </is>
      </c>
      <c r="C34" s="30" t="inlineStr">
        <is>
          <t>Consumer Durables</t>
        </is>
      </c>
      <c r="D34" s="13" t="n">
        <v>110337</v>
      </c>
      <c r="E34" s="14" t="n">
        <v>1678.67</v>
      </c>
      <c r="F34" s="15" t="n">
        <v>0.0161</v>
      </c>
      <c r="G34" s="15" t="n"/>
    </row>
    <row r="35">
      <c r="A35" s="12" t="inlineStr">
        <is>
          <t>Trent Ltd.</t>
        </is>
      </c>
      <c r="B35" s="30" t="inlineStr">
        <is>
          <t>INE849A01020</t>
        </is>
      </c>
      <c r="C35" s="30" t="inlineStr">
        <is>
          <t>Retailing</t>
        </is>
      </c>
      <c r="D35" s="13" t="n">
        <v>38532</v>
      </c>
      <c r="E35" s="14" t="n">
        <v>1648.78</v>
      </c>
      <c r="F35" s="15" t="n">
        <v>0.0158</v>
      </c>
      <c r="G35" s="15" t="n"/>
    </row>
    <row r="36">
      <c r="A36" s="12" t="inlineStr">
        <is>
          <t>Meesho Ltd.</t>
        </is>
      </c>
      <c r="B36" s="30" t="inlineStr">
        <is>
          <t>INE0VDM01015</t>
        </is>
      </c>
      <c r="C36" s="30" t="inlineStr">
        <is>
          <t>Retailing</t>
        </is>
      </c>
      <c r="D36" s="13" t="n">
        <v>33724</v>
      </c>
      <c r="E36" s="14" t="n">
        <v>60.78</v>
      </c>
      <c r="F36" s="15" t="n">
        <v>0.0005999999999999999</v>
      </c>
      <c r="G36" s="15" t="n"/>
    </row>
    <row r="37">
      <c r="A37" s="16" t="inlineStr">
        <is>
          <t>Sub Total</t>
        </is>
      </c>
      <c r="B37" s="31" t="n"/>
      <c r="C37" s="31" t="n"/>
      <c r="D37" s="17" t="n"/>
      <c r="E37" s="37" t="n">
        <v>101629.4</v>
      </c>
      <c r="F37" s="38" t="n">
        <v>0.9723000000000001</v>
      </c>
      <c r="G37" s="20" t="n"/>
    </row>
    <row r="38">
      <c r="A38" s="16" t="n"/>
      <c r="B38" s="31" t="n"/>
      <c r="C38" s="31" t="n"/>
      <c r="D38" s="17" t="n"/>
      <c r="E38" s="41" t="n"/>
      <c r="F38" s="20" t="n"/>
      <c r="G38" s="20" t="n"/>
    </row>
    <row r="39">
      <c r="A39" s="16" t="n"/>
      <c r="B39" s="31" t="n"/>
      <c r="C39" s="31" t="n"/>
      <c r="D39" s="17" t="n"/>
      <c r="E39" s="41" t="n"/>
      <c r="F39" s="20" t="n"/>
      <c r="G39" s="20" t="n"/>
    </row>
    <row r="40">
      <c r="A40" s="16" t="n"/>
      <c r="B40" s="31" t="n"/>
      <c r="C40" s="31" t="n"/>
      <c r="D40" s="17" t="n"/>
      <c r="E40" s="41" t="n"/>
      <c r="F40" s="20" t="n"/>
      <c r="G40" s="20" t="n"/>
    </row>
    <row r="41">
      <c r="A41" s="16" t="n"/>
      <c r="B41" s="31" t="n"/>
      <c r="C41" s="31" t="n"/>
      <c r="D41" s="17" t="n"/>
      <c r="E41" s="41" t="n"/>
      <c r="F41" s="20" t="n"/>
      <c r="G41" s="20" t="n"/>
    </row>
    <row r="42">
      <c r="A42" s="16" t="n"/>
      <c r="B42" s="31" t="n"/>
      <c r="C42" s="31" t="n"/>
      <c r="D42" s="17" t="n"/>
      <c r="E42" s="41" t="n"/>
      <c r="F42" s="20" t="n"/>
      <c r="G42" s="20" t="n"/>
    </row>
    <row r="43">
      <c r="A43" s="60" t="inlineStr">
        <is>
          <t>Debt Instruments</t>
        </is>
      </c>
      <c r="B43" s="31" t="n"/>
      <c r="C43" s="31" t="n"/>
      <c r="D43" s="17" t="n"/>
      <c r="E43" s="41" t="n"/>
      <c r="F43" s="20" t="n"/>
      <c r="G43" s="20" t="n"/>
    </row>
    <row r="44">
      <c r="A44" s="60" t="inlineStr">
        <is>
          <t>(a) Non-convertible Preference share</t>
        </is>
      </c>
      <c r="B44" s="30" t="n"/>
      <c r="C44" s="30" t="n"/>
      <c r="D44" s="13" t="n"/>
      <c r="E44" s="14" t="n"/>
      <c r="F44" s="15" t="n"/>
      <c r="G44" s="15" t="n"/>
    </row>
    <row r="45">
      <c r="A45" s="60" t="inlineStr">
        <is>
          <t>Listed / Awaiting listing on Stock Exchanges</t>
        </is>
      </c>
      <c r="B45" s="30" t="n"/>
      <c r="C45" s="30" t="n"/>
      <c r="D45" s="13" t="n"/>
      <c r="E45" s="14" t="n"/>
      <c r="F45" s="15" t="n"/>
      <c r="G45" s="15" t="n"/>
    </row>
    <row r="46">
      <c r="A46" s="12" t="inlineStr">
        <is>
          <t>6% TVS MOTOR CO LTD NCRPS 01-09-2026</t>
        </is>
      </c>
      <c r="B46" s="30" t="inlineStr">
        <is>
          <t>INE494B04019</t>
        </is>
      </c>
      <c r="C46" s="30" t="inlineStr">
        <is>
          <t>Automobiles</t>
        </is>
      </c>
      <c r="D46" s="13" t="n">
        <v>325116</v>
      </c>
      <c r="E46" s="14" t="n">
        <v>33.12</v>
      </c>
      <c r="F46" s="15" t="n">
        <v>0.0003</v>
      </c>
      <c r="G46" s="15" t="n">
        <v>0.06105</v>
      </c>
    </row>
    <row r="47">
      <c r="A47" s="16" t="inlineStr">
        <is>
          <t>Sub Total</t>
        </is>
      </c>
      <c r="B47" s="31" t="n"/>
      <c r="C47" s="31" t="n"/>
      <c r="D47" s="17" t="n"/>
      <c r="E47" s="37" t="n">
        <v>33.12</v>
      </c>
      <c r="F47" s="38" t="n">
        <v>0.0003</v>
      </c>
      <c r="G47" s="20" t="n"/>
    </row>
    <row r="48">
      <c r="A48" s="21" t="inlineStr">
        <is>
          <t>TOTAL</t>
        </is>
      </c>
      <c r="B48" s="32" t="n"/>
      <c r="C48" s="32" t="n"/>
      <c r="D48" s="22" t="n"/>
      <c r="E48" s="27" t="n">
        <v>101662.52</v>
      </c>
      <c r="F48" s="28" t="n">
        <v>0.9726</v>
      </c>
      <c r="G48" s="20" t="n"/>
    </row>
    <row r="49">
      <c r="A49" s="12" t="n"/>
      <c r="B49" s="30" t="n"/>
      <c r="C49" s="30" t="n"/>
      <c r="D49" s="13" t="n"/>
      <c r="E49" s="14" t="n"/>
      <c r="F49" s="15" t="n"/>
      <c r="G49" s="15" t="n"/>
    </row>
    <row r="50">
      <c r="A50" s="12" t="n"/>
      <c r="B50" s="30" t="n"/>
      <c r="C50" s="30" t="n"/>
      <c r="D50" s="13" t="n"/>
      <c r="E50" s="14" t="n"/>
      <c r="F50" s="15" t="n"/>
      <c r="G50" s="15" t="n"/>
    </row>
    <row r="51">
      <c r="A51" s="16" t="inlineStr">
        <is>
          <t>TREPS / Reverse Repo</t>
        </is>
      </c>
      <c r="B51" s="30" t="n"/>
      <c r="C51" s="30" t="n"/>
      <c r="D51" s="13" t="n"/>
      <c r="E51" s="14" t="n"/>
      <c r="F51" s="15" t="n"/>
      <c r="G51" s="15" t="n"/>
    </row>
    <row r="52">
      <c r="A52" s="12" t="inlineStr">
        <is>
          <t>Clearing Corporation of India Ltd.</t>
        </is>
      </c>
      <c r="B52" s="30" t="n"/>
      <c r="C52" s="30" t="n"/>
      <c r="D52" s="13" t="n"/>
      <c r="E52" s="14" t="n">
        <v>3022.56</v>
      </c>
      <c r="F52" s="15" t="n">
        <v>0.0289</v>
      </c>
      <c r="G52" s="15" t="n">
        <v>0.053335</v>
      </c>
    </row>
    <row r="53">
      <c r="A53" s="16" t="inlineStr">
        <is>
          <t>Sub Total</t>
        </is>
      </c>
      <c r="B53" s="31" t="n"/>
      <c r="C53" s="31" t="n"/>
      <c r="D53" s="17" t="n"/>
      <c r="E53" s="37" t="n">
        <v>3022.56</v>
      </c>
      <c r="F53" s="38" t="n">
        <v>0.0289</v>
      </c>
      <c r="G53" s="20" t="n"/>
    </row>
    <row r="54">
      <c r="A54" s="12" t="n"/>
      <c r="B54" s="30" t="n"/>
      <c r="C54" s="30" t="n"/>
      <c r="D54" s="13" t="n"/>
      <c r="E54" s="14" t="n"/>
      <c r="F54" s="15" t="n"/>
      <c r="G54" s="15" t="n"/>
    </row>
    <row r="55">
      <c r="A55" s="21" t="inlineStr">
        <is>
          <t>TOTAL</t>
        </is>
      </c>
      <c r="B55" s="32" t="n"/>
      <c r="C55" s="32" t="n"/>
      <c r="D55" s="22" t="n"/>
      <c r="E55" s="18" t="n">
        <v>3022.56</v>
      </c>
      <c r="F55" s="19" t="n">
        <v>0.0289</v>
      </c>
      <c r="G55" s="20" t="n"/>
    </row>
    <row r="56">
      <c r="A56" s="12" t="inlineStr">
        <is>
          <t>Accrued Interest</t>
        </is>
      </c>
      <c r="B56" s="30" t="n"/>
      <c r="C56" s="30" t="n"/>
      <c r="D56" s="13" t="n"/>
      <c r="E56" s="14" t="n">
        <v>0.4416662</v>
      </c>
      <c r="F56" s="15" t="n">
        <v>4e-06</v>
      </c>
      <c r="G56" s="15" t="n"/>
    </row>
    <row r="57">
      <c r="A57" s="12" t="inlineStr">
        <is>
          <t>Net Receivables/(Payables)</t>
        </is>
      </c>
      <c r="B57" s="30" t="n"/>
      <c r="C57" s="30" t="n"/>
      <c r="D57" s="13" t="n"/>
      <c r="E57" s="23" t="n">
        <v>-178.7516662</v>
      </c>
      <c r="F57" s="24" t="n">
        <v>-0.001504</v>
      </c>
      <c r="G57" s="15" t="n">
        <v>0.053335</v>
      </c>
    </row>
    <row r="58">
      <c r="A58" s="25" t="inlineStr">
        <is>
          <t>GRAND TOTAL</t>
        </is>
      </c>
      <c r="B58" s="33" t="n"/>
      <c r="C58" s="33" t="n"/>
      <c r="D58" s="26" t="n"/>
      <c r="E58" s="27" t="n">
        <v>104506.77</v>
      </c>
      <c r="F58" s="28" t="n">
        <v>1</v>
      </c>
      <c r="G58" s="28" t="n"/>
    </row>
    <row r="63">
      <c r="A63" s="74" t="inlineStr">
        <is>
          <t>Notes:</t>
        </is>
      </c>
    </row>
    <row r="64">
      <c r="A64" s="48" t="inlineStr">
        <is>
          <t>1. Security in default beyond its maturiy date</t>
        </is>
      </c>
      <c r="B64" s="34" t="inlineStr">
        <is>
          <t>NIL</t>
        </is>
      </c>
    </row>
    <row r="65">
      <c r="A65" t="inlineStr">
        <is>
          <t>2. NAV at the beginning of the period (Rs. per unit)</t>
        </is>
      </c>
    </row>
    <row r="66">
      <c r="A66" t="inlineStr">
        <is>
          <t>Plan /option (Face Value 10)</t>
        </is>
      </c>
      <c r="B66" t="inlineStr">
        <is>
          <t>As on</t>
        </is>
      </c>
      <c r="C66" t="inlineStr">
        <is>
          <t>As on</t>
        </is>
      </c>
    </row>
    <row r="67">
      <c r="B67" s="49" t="n">
        <v>45989</v>
      </c>
      <c r="C67" s="49" t="n">
        <v>46022</v>
      </c>
    </row>
    <row r="68">
      <c r="A68" t="inlineStr">
        <is>
          <t>Direct Plan  Growth Option</t>
        </is>
      </c>
      <c r="B68" t="n">
        <v>17.868</v>
      </c>
      <c r="C68" t="n">
        <v>17.924</v>
      </c>
    </row>
    <row r="69">
      <c r="A69" t="inlineStr">
        <is>
          <t>Direct Plan IDCW Option</t>
        </is>
      </c>
      <c r="B69" t="n">
        <v>17.868</v>
      </c>
      <c r="C69" t="n">
        <v>17.924</v>
      </c>
    </row>
    <row r="70">
      <c r="A70" t="inlineStr">
        <is>
          <t>Regular Plan  Growth Option</t>
        </is>
      </c>
      <c r="B70" t="n">
        <v>16.92</v>
      </c>
      <c r="C70" t="n">
        <v>16.95</v>
      </c>
    </row>
    <row r="71">
      <c r="A71" t="inlineStr">
        <is>
          <t>Regular Plan IDCW Option</t>
        </is>
      </c>
      <c r="B71" t="n">
        <v>16.919</v>
      </c>
      <c r="C71" t="n">
        <v>16.949</v>
      </c>
    </row>
    <row r="73">
      <c r="A73" t="inlineStr">
        <is>
          <t xml:space="preserve">3. Total Dividend (Net) declared during the month </t>
        </is>
      </c>
      <c r="B73" s="34" t="inlineStr">
        <is>
          <t>NIL</t>
        </is>
      </c>
    </row>
    <row r="74">
      <c r="A74" t="inlineStr">
        <is>
          <t>4. Bonus was declared during the month</t>
        </is>
      </c>
      <c r="B74" s="34" t="inlineStr">
        <is>
          <t>NIL</t>
        </is>
      </c>
    </row>
    <row r="75" ht="29" customHeight="1">
      <c r="A75" s="48" t="inlineStr">
        <is>
          <t>5. Investment in Repo of Corporate Debt Securities during the month ended December 31, 2025</t>
        </is>
      </c>
      <c r="B75" s="34" t="inlineStr">
        <is>
          <t>NIL</t>
        </is>
      </c>
    </row>
    <row r="76" ht="29" customHeight="1">
      <c r="A76" s="48" t="inlineStr">
        <is>
          <t>6. Investment in foreign securities/ADRs/GDRs at the end of the month</t>
        </is>
      </c>
      <c r="B76" s="34" t="inlineStr">
        <is>
          <t>NIL</t>
        </is>
      </c>
    </row>
    <row r="77">
      <c r="A77" t="inlineStr">
        <is>
          <t>7. Portfolio Turnover Ratio</t>
        </is>
      </c>
      <c r="B77" s="51" t="n">
        <v>0.3646</v>
      </c>
    </row>
    <row r="78" ht="43.5" customHeight="1">
      <c r="A78" s="48" t="inlineStr">
        <is>
          <t>8. Total gross exposure to derivative instruments (excluding reversed positions) at the end of the month (Rs. in Lakhs)</t>
        </is>
      </c>
      <c r="B78" s="34" t="inlineStr">
        <is>
          <t>NIL</t>
        </is>
      </c>
    </row>
    <row r="79">
      <c r="B79" s="34" t="n"/>
    </row>
    <row r="80" ht="29" customHeight="1">
      <c r="A80" s="48" t="inlineStr">
        <is>
          <t>9. Margin Deposits includes Margin money placed on derivatives other than margin money placed with bank</t>
        </is>
      </c>
      <c r="B80" s="34" t="inlineStr">
        <is>
          <t>NIL</t>
        </is>
      </c>
    </row>
    <row r="81" ht="29" customHeight="1">
      <c r="A81" s="48" t="inlineStr">
        <is>
          <t>10. Value of investment made by other schemes under same management (Rs. In Lakhs)</t>
        </is>
      </c>
      <c r="B81" t="n">
        <v>3368.17</v>
      </c>
    </row>
    <row r="82" ht="29" customHeight="1">
      <c r="A82" s="48" t="inlineStr">
        <is>
          <t>11. Number of instance of deviation In valuation of securities</t>
        </is>
      </c>
      <c r="B82" s="34" t="inlineStr">
        <is>
          <t>NIL</t>
        </is>
      </c>
    </row>
    <row r="83" ht="29" customHeight="1">
      <c r="A83" s="48" t="inlineStr">
        <is>
          <t>12. Total value and percentage of illiquid equity shares / securities</t>
        </is>
      </c>
      <c r="B83" s="34" t="inlineStr">
        <is>
          <t>NIL</t>
        </is>
      </c>
    </row>
    <row r="85" ht="70" customHeight="1">
      <c r="A85" s="76" t="inlineStr">
        <is>
          <t>Scheme Name</t>
        </is>
      </c>
      <c r="B85" s="76" t="inlineStr">
        <is>
          <t>Risk- O - Meter</t>
        </is>
      </c>
      <c r="C85" s="76" t="inlineStr">
        <is>
          <t>Benchmark of the Scheme</t>
        </is>
      </c>
      <c r="D85" s="76" t="inlineStr">
        <is>
          <t>Benchmark Risk-o-meter</t>
        </is>
      </c>
    </row>
    <row r="86" ht="70" customHeight="1">
      <c r="A86" s="76" t="inlineStr">
        <is>
          <t>Edelweiss Focused Fund</t>
        </is>
      </c>
      <c r="B86" s="76" t="n"/>
      <c r="C86" s="76" t="inlineStr">
        <is>
          <t>NIFTY 500 TRI</t>
        </is>
      </c>
      <c r="D86" s="76" t="n"/>
      <c r="E8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G99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NIFTY500 MULTICAP MOMENTUM QUALITY 50 INDEX FUND AS ON DECEMBER 31, 2025</t>
        </is>
      </c>
    </row>
    <row r="2" ht="35" customHeight="1">
      <c r="A2" s="75" t="inlineStr">
        <is>
          <t>(An open-ended index scheme replicating Nifty500 Multicap Momentum Quality 50 Index)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Nestle India Ltd.</t>
        </is>
      </c>
      <c r="B8" s="30" t="inlineStr">
        <is>
          <t>INE239A01024</t>
        </is>
      </c>
      <c r="C8" s="30" t="inlineStr">
        <is>
          <t>Food Products</t>
        </is>
      </c>
      <c r="D8" s="13" t="n">
        <v>184934</v>
      </c>
      <c r="E8" s="14" t="n">
        <v>2381.95</v>
      </c>
      <c r="F8" s="15" t="n">
        <v>0.0508</v>
      </c>
      <c r="G8" s="15" t="n"/>
    </row>
    <row r="9">
      <c r="A9" s="12" t="inlineStr">
        <is>
          <t>Bharat Electronics Ltd.</t>
        </is>
      </c>
      <c r="B9" s="30" t="inlineStr">
        <is>
          <t>INE263A01024</t>
        </is>
      </c>
      <c r="C9" s="30" t="inlineStr">
        <is>
          <t>Aerospace &amp; Defense</t>
        </is>
      </c>
      <c r="D9" s="13" t="n">
        <v>590727</v>
      </c>
      <c r="E9" s="14" t="n">
        <v>2360.55</v>
      </c>
      <c r="F9" s="15" t="n">
        <v>0.0504</v>
      </c>
      <c r="G9" s="15" t="n"/>
    </row>
    <row r="10">
      <c r="A10" s="12" t="inlineStr">
        <is>
          <t>Hero MotoCorp Ltd.</t>
        </is>
      </c>
      <c r="B10" s="30" t="inlineStr">
        <is>
          <t>INE158A01026</t>
        </is>
      </c>
      <c r="C10" s="30" t="inlineStr">
        <is>
          <t>Automobiles</t>
        </is>
      </c>
      <c r="D10" s="13" t="n">
        <v>40820</v>
      </c>
      <c r="E10" s="14" t="n">
        <v>2355.72</v>
      </c>
      <c r="F10" s="15" t="n">
        <v>0.0503</v>
      </c>
      <c r="G10" s="15" t="n"/>
    </row>
    <row r="11">
      <c r="A11" s="12" t="inlineStr">
        <is>
          <t>Eicher Motors Ltd.</t>
        </is>
      </c>
      <c r="B11" s="30" t="inlineStr">
        <is>
          <t>INE066A01021</t>
        </is>
      </c>
      <c r="C11" s="30" t="inlineStr">
        <is>
          <t>Automobiles</t>
        </is>
      </c>
      <c r="D11" s="13" t="n">
        <v>32136</v>
      </c>
      <c r="E11" s="14" t="n">
        <v>2349.95</v>
      </c>
      <c r="F11" s="15" t="n">
        <v>0.0501</v>
      </c>
      <c r="G11" s="15" t="n"/>
    </row>
    <row r="12">
      <c r="A12" s="12" t="inlineStr">
        <is>
          <t>BSE Ltd.</t>
        </is>
      </c>
      <c r="B12" s="30" t="inlineStr">
        <is>
          <t>INE118H01025</t>
        </is>
      </c>
      <c r="C12" s="30" t="inlineStr">
        <is>
          <t>Capital Markets</t>
        </is>
      </c>
      <c r="D12" s="13" t="n">
        <v>88881</v>
      </c>
      <c r="E12" s="14" t="n">
        <v>2339.53</v>
      </c>
      <c r="F12" s="15" t="n">
        <v>0.0499</v>
      </c>
      <c r="G12" s="15" t="n"/>
    </row>
    <row r="13">
      <c r="A13" s="12" t="inlineStr">
        <is>
          <t>Bajaj Finance Ltd.</t>
        </is>
      </c>
      <c r="B13" s="30" t="inlineStr">
        <is>
          <t>INE296A01032</t>
        </is>
      </c>
      <c r="C13" s="30" t="inlineStr">
        <is>
          <t>Finance</t>
        </is>
      </c>
      <c r="D13" s="13" t="n">
        <v>235100</v>
      </c>
      <c r="E13" s="14" t="n">
        <v>2319.97</v>
      </c>
      <c r="F13" s="15" t="n">
        <v>0.0495</v>
      </c>
      <c r="G13" s="15" t="n"/>
    </row>
    <row r="14">
      <c r="A14" s="12" t="inlineStr">
        <is>
          <t>Asian Paints Ltd.</t>
        </is>
      </c>
      <c r="B14" s="30" t="inlineStr">
        <is>
          <t>INE021A01026</t>
        </is>
      </c>
      <c r="C14" s="30" t="inlineStr">
        <is>
          <t>Consumer Durables</t>
        </is>
      </c>
      <c r="D14" s="13" t="n">
        <v>79483</v>
      </c>
      <c r="E14" s="14" t="n">
        <v>2201.28</v>
      </c>
      <c r="F14" s="15" t="n">
        <v>0.047</v>
      </c>
      <c r="G14" s="15" t="n"/>
    </row>
    <row r="15">
      <c r="A15" s="12" t="inlineStr">
        <is>
          <t>Multi Commodity Exchange Of India Ltd.</t>
        </is>
      </c>
      <c r="B15" s="30" t="inlineStr">
        <is>
          <t>INE745G01035</t>
        </is>
      </c>
      <c r="C15" s="30" t="inlineStr">
        <is>
          <t>Capital Markets</t>
        </is>
      </c>
      <c r="D15" s="13" t="n">
        <v>19657</v>
      </c>
      <c r="E15" s="14" t="n">
        <v>2189</v>
      </c>
      <c r="F15" s="15" t="n">
        <v>0.0467</v>
      </c>
      <c r="G15" s="15" t="n"/>
    </row>
    <row r="16">
      <c r="A16" s="12" t="inlineStr">
        <is>
          <t>Maruti Suzuki India Ltd.</t>
        </is>
      </c>
      <c r="B16" s="30" t="inlineStr">
        <is>
          <t>INE585B01010</t>
        </is>
      </c>
      <c r="C16" s="30" t="inlineStr">
        <is>
          <t>Automobiles</t>
        </is>
      </c>
      <c r="D16" s="13" t="n">
        <v>13037</v>
      </c>
      <c r="E16" s="14" t="n">
        <v>2176.79</v>
      </c>
      <c r="F16" s="15" t="n">
        <v>0.0464</v>
      </c>
      <c r="G16" s="15" t="n"/>
    </row>
    <row r="17">
      <c r="A17" s="12" t="inlineStr">
        <is>
          <t>Britannia Industries Ltd.</t>
        </is>
      </c>
      <c r="B17" s="30" t="inlineStr">
        <is>
          <t>INE216A01030</t>
        </is>
      </c>
      <c r="C17" s="30" t="inlineStr">
        <is>
          <t>Food Products</t>
        </is>
      </c>
      <c r="D17" s="13" t="n">
        <v>33577</v>
      </c>
      <c r="E17" s="14" t="n">
        <v>2025.03</v>
      </c>
      <c r="F17" s="15" t="n">
        <v>0.0432</v>
      </c>
      <c r="G17" s="15" t="n"/>
    </row>
    <row r="18">
      <c r="A18" s="12" t="inlineStr">
        <is>
          <t>Cummins India Ltd.</t>
        </is>
      </c>
      <c r="B18" s="30" t="inlineStr">
        <is>
          <t>INE298A01020</t>
        </is>
      </c>
      <c r="C18" s="30" t="inlineStr">
        <is>
          <t>Industrial Products</t>
        </is>
      </c>
      <c r="D18" s="13" t="n">
        <v>43729</v>
      </c>
      <c r="E18" s="14" t="n">
        <v>1939.12</v>
      </c>
      <c r="F18" s="15" t="n">
        <v>0.0414</v>
      </c>
      <c r="G18" s="15" t="n"/>
    </row>
    <row r="19">
      <c r="A19" s="12" t="inlineStr">
        <is>
          <t>Muthoot Finance Ltd.</t>
        </is>
      </c>
      <c r="B19" s="30" t="inlineStr">
        <is>
          <t>INE414G01012</t>
        </is>
      </c>
      <c r="C19" s="30" t="inlineStr">
        <is>
          <t>Finance</t>
        </is>
      </c>
      <c r="D19" s="13" t="n">
        <v>47988</v>
      </c>
      <c r="E19" s="14" t="n">
        <v>1829.16</v>
      </c>
      <c r="F19" s="15" t="n">
        <v>0.039</v>
      </c>
      <c r="G19" s="15" t="n"/>
    </row>
    <row r="20">
      <c r="A20" s="12" t="inlineStr">
        <is>
          <t>Canara Bank</t>
        </is>
      </c>
      <c r="B20" s="30" t="inlineStr">
        <is>
          <t>INE476A01022</t>
        </is>
      </c>
      <c r="C20" s="30" t="inlineStr">
        <is>
          <t>Banks</t>
        </is>
      </c>
      <c r="D20" s="13" t="n">
        <v>1085556</v>
      </c>
      <c r="E20" s="14" t="n">
        <v>1681.63</v>
      </c>
      <c r="F20" s="15" t="n">
        <v>0.0359</v>
      </c>
      <c r="G20" s="15" t="n"/>
    </row>
    <row r="21">
      <c r="A21" s="12" t="inlineStr">
        <is>
          <t>HDFC Asset Management Company Ltd.</t>
        </is>
      </c>
      <c r="B21" s="30" t="inlineStr">
        <is>
          <t>INE127D01025</t>
        </is>
      </c>
      <c r="C21" s="30" t="inlineStr">
        <is>
          <t>Capital Markets</t>
        </is>
      </c>
      <c r="D21" s="13" t="n">
        <v>57627</v>
      </c>
      <c r="E21" s="14" t="n">
        <v>1539.91</v>
      </c>
      <c r="F21" s="15" t="n">
        <v>0.0329</v>
      </c>
      <c r="G21" s="15" t="n"/>
    </row>
    <row r="22">
      <c r="A22" s="12" t="inlineStr">
        <is>
          <t>Persistent Systems Ltd.</t>
        </is>
      </c>
      <c r="B22" s="30" t="inlineStr">
        <is>
          <t>INE262H01021</t>
        </is>
      </c>
      <c r="C22" s="30" t="inlineStr">
        <is>
          <t>IT - Software</t>
        </is>
      </c>
      <c r="D22" s="13" t="n">
        <v>23074</v>
      </c>
      <c r="E22" s="14" t="n">
        <v>1447.2</v>
      </c>
      <c r="F22" s="15" t="n">
        <v>0.0309</v>
      </c>
      <c r="G22" s="15" t="n"/>
    </row>
    <row r="23">
      <c r="A23" s="12" t="inlineStr">
        <is>
          <t>LTIMindtree Ltd.</t>
        </is>
      </c>
      <c r="B23" s="30" t="inlineStr">
        <is>
          <t>INE214T01019</t>
        </is>
      </c>
      <c r="C23" s="30" t="inlineStr">
        <is>
          <t>IT - Software</t>
        </is>
      </c>
      <c r="D23" s="13" t="n">
        <v>20269</v>
      </c>
      <c r="E23" s="14" t="n">
        <v>1229.01</v>
      </c>
      <c r="F23" s="15" t="n">
        <v>0.0262</v>
      </c>
      <c r="G23" s="15" t="n"/>
    </row>
    <row r="24">
      <c r="A24" s="12" t="inlineStr">
        <is>
          <t>GE Vernova T&amp;D India Limited</t>
        </is>
      </c>
      <c r="B24" s="30" t="inlineStr">
        <is>
          <t>INE200A01026</t>
        </is>
      </c>
      <c r="C24" s="30" t="inlineStr">
        <is>
          <t>Electrical Equipment</t>
        </is>
      </c>
      <c r="D24" s="13" t="n">
        <v>36379</v>
      </c>
      <c r="E24" s="14" t="n">
        <v>1139.57</v>
      </c>
      <c r="F24" s="15" t="n">
        <v>0.0243</v>
      </c>
      <c r="G24" s="15" t="n"/>
    </row>
    <row r="25">
      <c r="A25" s="12" t="inlineStr">
        <is>
          <t>Dixon Technologies (India) Ltd.</t>
        </is>
      </c>
      <c r="B25" s="30" t="inlineStr">
        <is>
          <t>INE935N01020</t>
        </is>
      </c>
      <c r="C25" s="30" t="inlineStr">
        <is>
          <t>Consumer Durables</t>
        </is>
      </c>
      <c r="D25" s="13" t="n">
        <v>9388</v>
      </c>
      <c r="E25" s="14" t="n">
        <v>1136.14</v>
      </c>
      <c r="F25" s="15" t="n">
        <v>0.0242</v>
      </c>
      <c r="G25" s="15" t="n"/>
    </row>
    <row r="26">
      <c r="A26" s="12" t="inlineStr">
        <is>
          <t>Marico Ltd.</t>
        </is>
      </c>
      <c r="B26" s="30" t="inlineStr">
        <is>
          <t>INE196A01026</t>
        </is>
      </c>
      <c r="C26" s="30" t="inlineStr">
        <is>
          <t>Agricultural Food &amp; other Products</t>
        </is>
      </c>
      <c r="D26" s="13" t="n">
        <v>126047</v>
      </c>
      <c r="E26" s="14" t="n">
        <v>946.11</v>
      </c>
      <c r="F26" s="15" t="n">
        <v>0.0202</v>
      </c>
      <c r="G26" s="15" t="n"/>
    </row>
    <row r="27">
      <c r="A27" s="12" t="inlineStr">
        <is>
          <t>National Aluminium Company Ltd.</t>
        </is>
      </c>
      <c r="B27" s="30" t="inlineStr">
        <is>
          <t>INE139A01034</t>
        </is>
      </c>
      <c r="C27" s="30" t="inlineStr">
        <is>
          <t>Non - Ferrous Metals</t>
        </is>
      </c>
      <c r="D27" s="13" t="n">
        <v>243284</v>
      </c>
      <c r="E27" s="14" t="n">
        <v>764.64</v>
      </c>
      <c r="F27" s="15" t="n">
        <v>0.0163</v>
      </c>
      <c r="G27" s="15" t="n"/>
    </row>
    <row r="28">
      <c r="A28" s="12" t="inlineStr">
        <is>
          <t>Central Depository Services (I) Ltd.</t>
        </is>
      </c>
      <c r="B28" s="30" t="inlineStr">
        <is>
          <t>INE736A01011</t>
        </is>
      </c>
      <c r="C28" s="30" t="inlineStr">
        <is>
          <t>Capital Markets</t>
        </is>
      </c>
      <c r="D28" s="13" t="n">
        <v>47864</v>
      </c>
      <c r="E28" s="14" t="n">
        <v>690.96</v>
      </c>
      <c r="F28" s="15" t="n">
        <v>0.0147</v>
      </c>
      <c r="G28" s="15" t="n"/>
    </row>
    <row r="29">
      <c r="A29" s="12" t="inlineStr">
        <is>
          <t>Anand Rathi Wealth Ltd.</t>
        </is>
      </c>
      <c r="B29" s="30" t="inlineStr">
        <is>
          <t>INE463V01026</t>
        </is>
      </c>
      <c r="C29" s="30" t="inlineStr">
        <is>
          <t>Capital Markets</t>
        </is>
      </c>
      <c r="D29" s="13" t="n">
        <v>21878</v>
      </c>
      <c r="E29" s="14" t="n">
        <v>680.9299999999999</v>
      </c>
      <c r="F29" s="15" t="n">
        <v>0.0145</v>
      </c>
      <c r="G29" s="15" t="n"/>
    </row>
    <row r="30">
      <c r="A30" s="12" t="inlineStr">
        <is>
          <t>360 One Wam Ltd.</t>
        </is>
      </c>
      <c r="B30" s="30" t="inlineStr">
        <is>
          <t>INE466L01038</t>
        </is>
      </c>
      <c r="C30" s="30" t="inlineStr">
        <is>
          <t>Capital Markets</t>
        </is>
      </c>
      <c r="D30" s="13" t="n">
        <v>52199</v>
      </c>
      <c r="E30" s="14" t="n">
        <v>621.17</v>
      </c>
      <c r="F30" s="15" t="n">
        <v>0.0133</v>
      </c>
      <c r="G30" s="15" t="n"/>
    </row>
    <row r="31">
      <c r="A31" s="12" t="inlineStr">
        <is>
          <t>Manappuram Finance Ltd.</t>
        </is>
      </c>
      <c r="B31" s="30" t="inlineStr">
        <is>
          <t>INE522D01027</t>
        </is>
      </c>
      <c r="C31" s="30" t="inlineStr">
        <is>
          <t>Finance</t>
        </is>
      </c>
      <c r="D31" s="13" t="n">
        <v>191440</v>
      </c>
      <c r="E31" s="14" t="n">
        <v>590.6900000000001</v>
      </c>
      <c r="F31" s="15" t="n">
        <v>0.0126</v>
      </c>
      <c r="G31" s="15" t="n"/>
    </row>
    <row r="32">
      <c r="A32" s="12" t="inlineStr">
        <is>
          <t>Coromandel International Ltd.</t>
        </is>
      </c>
      <c r="B32" s="30" t="inlineStr">
        <is>
          <t>INE169A01031</t>
        </is>
      </c>
      <c r="C32" s="30" t="inlineStr">
        <is>
          <t>Fertilizers &amp; Agrochemicals</t>
        </is>
      </c>
      <c r="D32" s="13" t="n">
        <v>24548</v>
      </c>
      <c r="E32" s="14" t="n">
        <v>556.36</v>
      </c>
      <c r="F32" s="15" t="n">
        <v>0.0119</v>
      </c>
      <c r="G32" s="15" t="n"/>
    </row>
    <row r="33">
      <c r="A33" s="12" t="inlineStr">
        <is>
          <t>Solar Industries India Ltd.</t>
        </is>
      </c>
      <c r="B33" s="30" t="inlineStr">
        <is>
          <t>INE343H01029</t>
        </is>
      </c>
      <c r="C33" s="30" t="inlineStr">
        <is>
          <t>Chemicals &amp; Petrochemicals</t>
        </is>
      </c>
      <c r="D33" s="13" t="n">
        <v>4274</v>
      </c>
      <c r="E33" s="14" t="n">
        <v>523.65</v>
      </c>
      <c r="F33" s="15" t="n">
        <v>0.0112</v>
      </c>
      <c r="G33" s="15" t="n"/>
    </row>
    <row r="34">
      <c r="A34" s="12" t="inlineStr">
        <is>
          <t>Computer Age Management Services Ltd.</t>
        </is>
      </c>
      <c r="B34" s="30" t="inlineStr">
        <is>
          <t>INE596I01020</t>
        </is>
      </c>
      <c r="C34" s="30" t="inlineStr">
        <is>
          <t>Capital Markets</t>
        </is>
      </c>
      <c r="D34" s="13" t="n">
        <v>69915</v>
      </c>
      <c r="E34" s="14" t="n">
        <v>518</v>
      </c>
      <c r="F34" s="15" t="n">
        <v>0.0111</v>
      </c>
      <c r="G34" s="15" t="n"/>
    </row>
    <row r="35">
      <c r="A35" s="12" t="inlineStr">
        <is>
          <t>Hindustan Copper Ltd.</t>
        </is>
      </c>
      <c r="B35" s="30" t="inlineStr">
        <is>
          <t>INE531E01026</t>
        </is>
      </c>
      <c r="C35" s="30" t="inlineStr">
        <is>
          <t>Non - Ferrous Metals</t>
        </is>
      </c>
      <c r="D35" s="13" t="n">
        <v>88460</v>
      </c>
      <c r="E35" s="14" t="n">
        <v>458.49</v>
      </c>
      <c r="F35" s="15" t="n">
        <v>0.0098</v>
      </c>
      <c r="G35" s="15" t="n"/>
    </row>
    <row r="36">
      <c r="A36" s="12" t="inlineStr">
        <is>
          <t>Force Motors Ltd.</t>
        </is>
      </c>
      <c r="B36" s="30" t="inlineStr">
        <is>
          <t>INE451A01017</t>
        </is>
      </c>
      <c r="C36" s="30" t="inlineStr">
        <is>
          <t>Automobiles</t>
        </is>
      </c>
      <c r="D36" s="13" t="n">
        <v>2196</v>
      </c>
      <c r="E36" s="14" t="n">
        <v>451.63</v>
      </c>
      <c r="F36" s="15" t="n">
        <v>0.009599999999999999</v>
      </c>
      <c r="G36" s="15" t="n"/>
    </row>
    <row r="37">
      <c r="A37" s="12" t="inlineStr">
        <is>
          <t>Nippon Life India Asset Management Ltd.</t>
        </is>
      </c>
      <c r="B37" s="30" t="inlineStr">
        <is>
          <t>INE298J01013</t>
        </is>
      </c>
      <c r="C37" s="30" t="inlineStr">
        <is>
          <t>Capital Markets</t>
        </is>
      </c>
      <c r="D37" s="13" t="n">
        <v>47700</v>
      </c>
      <c r="E37" s="14" t="n">
        <v>419.59</v>
      </c>
      <c r="F37" s="15" t="n">
        <v>0.008999999999999999</v>
      </c>
      <c r="G37" s="15" t="n"/>
    </row>
    <row r="38">
      <c r="A38" s="12" t="inlineStr">
        <is>
          <t>Motherson Sumi Wiring India Ltd.</t>
        </is>
      </c>
      <c r="B38" s="30" t="inlineStr">
        <is>
          <t>INE0FS801015</t>
        </is>
      </c>
      <c r="C38" s="30" t="inlineStr">
        <is>
          <t>Auto Components</t>
        </is>
      </c>
      <c r="D38" s="13" t="n">
        <v>796104</v>
      </c>
      <c r="E38" s="14" t="n">
        <v>386.27</v>
      </c>
      <c r="F38" s="15" t="n">
        <v>0.008200000000000001</v>
      </c>
      <c r="G38" s="15" t="n"/>
    </row>
    <row r="39">
      <c r="A39" s="12" t="inlineStr">
        <is>
          <t>Narayana Hrudayalaya ltd.</t>
        </is>
      </c>
      <c r="B39" s="30" t="inlineStr">
        <is>
          <t>INE410P01011</t>
        </is>
      </c>
      <c r="C39" s="30" t="inlineStr">
        <is>
          <t>Healthcare Services</t>
        </is>
      </c>
      <c r="D39" s="13" t="n">
        <v>19903</v>
      </c>
      <c r="E39" s="14" t="n">
        <v>376.56</v>
      </c>
      <c r="F39" s="15" t="n">
        <v>0.008</v>
      </c>
      <c r="G39" s="15" t="n"/>
    </row>
    <row r="40">
      <c r="A40" s="12" t="inlineStr">
        <is>
          <t>HBL Engineering Ltd.</t>
        </is>
      </c>
      <c r="B40" s="30" t="inlineStr">
        <is>
          <t>INE292B01021</t>
        </is>
      </c>
      <c r="C40" s="30" t="inlineStr">
        <is>
          <t>Industrial Products</t>
        </is>
      </c>
      <c r="D40" s="13" t="n">
        <v>36558</v>
      </c>
      <c r="E40" s="14" t="n">
        <v>338.75</v>
      </c>
      <c r="F40" s="15" t="n">
        <v>0.0072</v>
      </c>
      <c r="G40" s="15" t="n"/>
    </row>
    <row r="41">
      <c r="A41" s="12" t="inlineStr">
        <is>
          <t>Angel One Ltd.</t>
        </is>
      </c>
      <c r="B41" s="30" t="inlineStr">
        <is>
          <t>INE732I01013</t>
        </is>
      </c>
      <c r="C41" s="30" t="inlineStr">
        <is>
          <t>Capital Markets</t>
        </is>
      </c>
      <c r="D41" s="13" t="n">
        <v>14061</v>
      </c>
      <c r="E41" s="14" t="n">
        <v>329.59</v>
      </c>
      <c r="F41" s="15" t="n">
        <v>0.007</v>
      </c>
      <c r="G41" s="15" t="n"/>
    </row>
    <row r="42">
      <c r="A42" s="12" t="inlineStr">
        <is>
          <t>Eclerx Services Ltd.</t>
        </is>
      </c>
      <c r="B42" s="30" t="inlineStr">
        <is>
          <t>INE738I01010</t>
        </is>
      </c>
      <c r="C42" s="30" t="inlineStr">
        <is>
          <t>Commercial Services &amp; Supplies</t>
        </is>
      </c>
      <c r="D42" s="13" t="n">
        <v>6790</v>
      </c>
      <c r="E42" s="14" t="n">
        <v>318.81</v>
      </c>
      <c r="F42" s="15" t="n">
        <v>0.0068</v>
      </c>
      <c r="G42" s="15" t="n"/>
    </row>
    <row r="43">
      <c r="A43" s="12" t="inlineStr">
        <is>
          <t>Dr. Lal Path Labs Ltd.</t>
        </is>
      </c>
      <c r="B43" s="30" t="inlineStr">
        <is>
          <t>INE600L01024</t>
        </is>
      </c>
      <c r="C43" s="30" t="inlineStr">
        <is>
          <t>Healthcare Services</t>
        </is>
      </c>
      <c r="D43" s="13" t="n">
        <v>19799</v>
      </c>
      <c r="E43" s="14" t="n">
        <v>293.54</v>
      </c>
      <c r="F43" s="15" t="n">
        <v>0.0063</v>
      </c>
      <c r="G43" s="15" t="n"/>
    </row>
    <row r="44">
      <c r="A44" s="12" t="inlineStr">
        <is>
          <t>Motilal Oswal Financial Services Ltd.</t>
        </is>
      </c>
      <c r="B44" s="30" t="inlineStr">
        <is>
          <t>INE338I01027</t>
        </is>
      </c>
      <c r="C44" s="30" t="inlineStr">
        <is>
          <t>Capital Markets</t>
        </is>
      </c>
      <c r="D44" s="13" t="n">
        <v>33138</v>
      </c>
      <c r="E44" s="14" t="n">
        <v>283.58</v>
      </c>
      <c r="F44" s="15" t="n">
        <v>0.0061</v>
      </c>
      <c r="G44" s="15" t="n"/>
    </row>
    <row r="45">
      <c r="A45" s="12" t="inlineStr">
        <is>
          <t>Usha Martin Ltd.</t>
        </is>
      </c>
      <c r="B45" s="30" t="inlineStr">
        <is>
          <t>INE228A01035</t>
        </is>
      </c>
      <c r="C45" s="30" t="inlineStr">
        <is>
          <t>Industrial Products</t>
        </is>
      </c>
      <c r="D45" s="13" t="n">
        <v>52706</v>
      </c>
      <c r="E45" s="14" t="n">
        <v>239.29</v>
      </c>
      <c r="F45" s="15" t="n">
        <v>0.0051</v>
      </c>
      <c r="G45" s="15" t="n"/>
    </row>
    <row r="46">
      <c r="A46" s="12" t="inlineStr">
        <is>
          <t>Castrol India Ltd.</t>
        </is>
      </c>
      <c r="B46" s="30" t="inlineStr">
        <is>
          <t>INE172A01027</t>
        </is>
      </c>
      <c r="C46" s="30" t="inlineStr">
        <is>
          <t>Petroleum Products</t>
        </is>
      </c>
      <c r="D46" s="13" t="n">
        <v>124152</v>
      </c>
      <c r="E46" s="14" t="n">
        <v>239.05</v>
      </c>
      <c r="F46" s="15" t="n">
        <v>0.0051</v>
      </c>
      <c r="G46" s="15" t="n"/>
    </row>
    <row r="47">
      <c r="A47" s="12" t="inlineStr">
        <is>
          <t>Godfrey Phillips India Ltd.</t>
        </is>
      </c>
      <c r="B47" s="30" t="inlineStr">
        <is>
          <t>INE260B01028</t>
        </is>
      </c>
      <c r="C47" s="30" t="inlineStr">
        <is>
          <t>Cigarettes &amp; Tobacco Products</t>
        </is>
      </c>
      <c r="D47" s="13" t="n">
        <v>8620</v>
      </c>
      <c r="E47" s="14" t="n">
        <v>238.11</v>
      </c>
      <c r="F47" s="15" t="n">
        <v>0.0051</v>
      </c>
      <c r="G47" s="15" t="n"/>
    </row>
    <row r="48">
      <c r="A48" s="12" t="inlineStr">
        <is>
          <t>Affle 3i Ltd.</t>
        </is>
      </c>
      <c r="B48" s="30" t="inlineStr">
        <is>
          <t>INE00WC01027</t>
        </is>
      </c>
      <c r="C48" s="30" t="inlineStr">
        <is>
          <t>IT - Services</t>
        </is>
      </c>
      <c r="D48" s="13" t="n">
        <v>12714</v>
      </c>
      <c r="E48" s="14" t="n">
        <v>228.78</v>
      </c>
      <c r="F48" s="15" t="n">
        <v>0.0049</v>
      </c>
      <c r="G48" s="15" t="n"/>
    </row>
    <row r="49">
      <c r="A49" s="12" t="inlineStr">
        <is>
          <t>Garden Reach Shipbuilders &amp; Engineers</t>
        </is>
      </c>
      <c r="B49" s="30" t="inlineStr">
        <is>
          <t>INE382Z01011</t>
        </is>
      </c>
      <c r="C49" s="30" t="inlineStr">
        <is>
          <t>Aerospace &amp; Defense</t>
        </is>
      </c>
      <c r="D49" s="13" t="n">
        <v>8511</v>
      </c>
      <c r="E49" s="14" t="n">
        <v>208.02</v>
      </c>
      <c r="F49" s="15" t="n">
        <v>0.0044</v>
      </c>
      <c r="G49" s="15" t="n"/>
    </row>
    <row r="50">
      <c r="A50" s="12" t="inlineStr">
        <is>
          <t>Intellect Design Arena Ltd.</t>
        </is>
      </c>
      <c r="B50" s="30" t="inlineStr">
        <is>
          <t>INE306R01017</t>
        </is>
      </c>
      <c r="C50" s="30" t="inlineStr">
        <is>
          <t>IT - Software</t>
        </is>
      </c>
      <c r="D50" s="13" t="n">
        <v>20839</v>
      </c>
      <c r="E50" s="14" t="n">
        <v>202.35</v>
      </c>
      <c r="F50" s="15" t="n">
        <v>0.0043</v>
      </c>
      <c r="G50" s="15" t="n"/>
    </row>
    <row r="51">
      <c r="A51" s="12" t="inlineStr">
        <is>
          <t>Can Fin Homes Ltd.</t>
        </is>
      </c>
      <c r="B51" s="30" t="inlineStr">
        <is>
          <t>INE477A01020</t>
        </is>
      </c>
      <c r="C51" s="30" t="inlineStr">
        <is>
          <t>Finance</t>
        </is>
      </c>
      <c r="D51" s="13" t="n">
        <v>20874</v>
      </c>
      <c r="E51" s="14" t="n">
        <v>194.14</v>
      </c>
      <c r="F51" s="15" t="n">
        <v>0.0041</v>
      </c>
      <c r="G51" s="15" t="n"/>
    </row>
    <row r="52">
      <c r="A52" s="12" t="inlineStr">
        <is>
          <t>Astrazeneca Pharma India Ltd.</t>
        </is>
      </c>
      <c r="B52" s="30" t="inlineStr">
        <is>
          <t>INE203A01020</t>
        </is>
      </c>
      <c r="C52" s="30" t="inlineStr">
        <is>
          <t>Pharmaceuticals &amp; Biotechnology</t>
        </is>
      </c>
      <c r="D52" s="13" t="n">
        <v>2039</v>
      </c>
      <c r="E52" s="14" t="n">
        <v>184.1</v>
      </c>
      <c r="F52" s="15" t="n">
        <v>0.0039</v>
      </c>
      <c r="G52" s="15" t="n"/>
    </row>
    <row r="53">
      <c r="A53" s="12" t="inlineStr">
        <is>
          <t>Godawari Power And Ispat Ltd.</t>
        </is>
      </c>
      <c r="B53" s="30" t="inlineStr">
        <is>
          <t>INE177H01039</t>
        </is>
      </c>
      <c r="C53" s="30" t="inlineStr">
        <is>
          <t>Industrial Products</t>
        </is>
      </c>
      <c r="D53" s="13" t="n">
        <v>66808</v>
      </c>
      <c r="E53" s="14" t="n">
        <v>177.76</v>
      </c>
      <c r="F53" s="15" t="n">
        <v>0.0038</v>
      </c>
      <c r="G53" s="15" t="n"/>
    </row>
    <row r="54">
      <c r="A54" s="12" t="inlineStr">
        <is>
          <t>Gillette India Ltd.</t>
        </is>
      </c>
      <c r="B54" s="30" t="inlineStr">
        <is>
          <t>INE322A01010</t>
        </is>
      </c>
      <c r="C54" s="30" t="inlineStr">
        <is>
          <t>Personal Products</t>
        </is>
      </c>
      <c r="D54" s="13" t="n">
        <v>2060</v>
      </c>
      <c r="E54" s="14" t="n">
        <v>172.27</v>
      </c>
      <c r="F54" s="15" t="n">
        <v>0.0037</v>
      </c>
      <c r="G54" s="15" t="n"/>
    </row>
    <row r="55">
      <c r="A55" s="12" t="inlineStr">
        <is>
          <t>Gujarat Mineral Development Corporation Ltd.</t>
        </is>
      </c>
      <c r="B55" s="30" t="inlineStr">
        <is>
          <t>INE131A01031</t>
        </is>
      </c>
      <c r="C55" s="30" t="inlineStr">
        <is>
          <t>Minerals &amp; Mining</t>
        </is>
      </c>
      <c r="D55" s="13" t="n">
        <v>27383</v>
      </c>
      <c r="E55" s="14" t="n">
        <v>163.96</v>
      </c>
      <c r="F55" s="15" t="n">
        <v>0.0035</v>
      </c>
      <c r="G55" s="15" t="n"/>
    </row>
    <row r="56">
      <c r="A56" s="12" t="inlineStr">
        <is>
          <t>Indiamart Intermesh Ltd.</t>
        </is>
      </c>
      <c r="B56" s="30" t="inlineStr">
        <is>
          <t>INE933S01016</t>
        </is>
      </c>
      <c r="C56" s="30" t="inlineStr">
        <is>
          <t>Retailing</t>
        </is>
      </c>
      <c r="D56" s="13" t="n">
        <v>7344</v>
      </c>
      <c r="E56" s="14" t="n">
        <v>163.29</v>
      </c>
      <c r="F56" s="15" t="n">
        <v>0.0035</v>
      </c>
      <c r="G56" s="15" t="n"/>
    </row>
    <row r="57">
      <c r="A57" s="12" t="inlineStr">
        <is>
          <t>Mahanagar Gas Ltd.</t>
        </is>
      </c>
      <c r="B57" s="30" t="inlineStr">
        <is>
          <t>INE002S01010</t>
        </is>
      </c>
      <c r="C57" s="30" t="inlineStr">
        <is>
          <t>Gas</t>
        </is>
      </c>
      <c r="D57" s="13" t="n">
        <v>11365</v>
      </c>
      <c r="E57" s="14" t="n">
        <v>129.12</v>
      </c>
      <c r="F57" s="15" t="n">
        <v>0.0028</v>
      </c>
      <c r="G57" s="15" t="n"/>
    </row>
    <row r="58">
      <c r="A58" s="16" t="inlineStr">
        <is>
          <t>Sub Total</t>
        </is>
      </c>
      <c r="B58" s="31" t="n"/>
      <c r="C58" s="31" t="n"/>
      <c r="D58" s="17" t="n"/>
      <c r="E58" s="37" t="n">
        <v>46731.07</v>
      </c>
      <c r="F58" s="38" t="n">
        <v>0.9971</v>
      </c>
      <c r="G58" s="20" t="n"/>
    </row>
    <row r="59">
      <c r="A59" s="16" t="inlineStr">
        <is>
          <t>(b) Unlisted</t>
        </is>
      </c>
      <c r="B59" s="30" t="n"/>
      <c r="C59" s="30" t="n"/>
      <c r="D59" s="13" t="n"/>
      <c r="E59" s="14" t="n"/>
      <c r="F59" s="15" t="n"/>
      <c r="G59" s="15" t="n"/>
    </row>
    <row r="60">
      <c r="A60" s="16" t="inlineStr">
        <is>
          <t>Sub Total</t>
        </is>
      </c>
      <c r="B60" s="30" t="n"/>
      <c r="C60" s="30" t="n"/>
      <c r="D60" s="13" t="n"/>
      <c r="E60" s="39" t="inlineStr">
        <is>
          <t>NIL</t>
        </is>
      </c>
      <c r="F60" s="40" t="inlineStr">
        <is>
          <t>NIL</t>
        </is>
      </c>
      <c r="G60" s="15" t="n"/>
    </row>
    <row r="61">
      <c r="A61" s="21" t="inlineStr">
        <is>
          <t>TOTAL</t>
        </is>
      </c>
      <c r="B61" s="32" t="n"/>
      <c r="C61" s="32" t="n"/>
      <c r="D61" s="22" t="n"/>
      <c r="E61" s="27" t="n">
        <v>46731.07</v>
      </c>
      <c r="F61" s="28" t="n">
        <v>0.9971</v>
      </c>
      <c r="G61" s="20" t="n"/>
    </row>
    <row r="62">
      <c r="A62" s="12" t="n"/>
      <c r="B62" s="30" t="n"/>
      <c r="C62" s="30" t="n"/>
      <c r="D62" s="13" t="n"/>
      <c r="E62" s="14" t="n"/>
      <c r="F62" s="15" t="n"/>
      <c r="G62" s="15" t="n"/>
    </row>
    <row r="63">
      <c r="A63" s="12" t="n"/>
      <c r="B63" s="30" t="n"/>
      <c r="C63" s="30" t="n"/>
      <c r="D63" s="13" t="n"/>
      <c r="E63" s="14" t="n"/>
      <c r="F63" s="15" t="n"/>
      <c r="G63" s="15" t="n"/>
    </row>
    <row r="64">
      <c r="A64" s="16" t="inlineStr">
        <is>
          <t>TREPS / Reverse Repo</t>
        </is>
      </c>
      <c r="B64" s="30" t="n"/>
      <c r="C64" s="30" t="n"/>
      <c r="D64" s="13" t="n"/>
      <c r="E64" s="14" t="n"/>
      <c r="F64" s="15" t="n"/>
      <c r="G64" s="15" t="n"/>
    </row>
    <row r="65">
      <c r="A65" s="12" t="inlineStr">
        <is>
          <t>Clearing Corporation of India Ltd.</t>
        </is>
      </c>
      <c r="B65" s="30" t="n"/>
      <c r="C65" s="30" t="n"/>
      <c r="D65" s="13" t="n"/>
      <c r="E65" s="14" t="n">
        <v>265.96</v>
      </c>
      <c r="F65" s="15" t="n">
        <v>0.0057</v>
      </c>
      <c r="G65" s="15" t="n">
        <v>0.053335</v>
      </c>
    </row>
    <row r="66">
      <c r="A66" s="16" t="inlineStr">
        <is>
          <t>Sub Total</t>
        </is>
      </c>
      <c r="B66" s="31" t="n"/>
      <c r="C66" s="31" t="n"/>
      <c r="D66" s="17" t="n"/>
      <c r="E66" s="37" t="n">
        <v>265.96</v>
      </c>
      <c r="F66" s="38" t="n">
        <v>0.0057</v>
      </c>
      <c r="G66" s="20" t="n"/>
    </row>
    <row r="67">
      <c r="A67" s="12" t="n"/>
      <c r="B67" s="30" t="n"/>
      <c r="C67" s="30" t="n"/>
      <c r="D67" s="13" t="n"/>
      <c r="E67" s="14" t="n"/>
      <c r="F67" s="15" t="n"/>
      <c r="G67" s="15" t="n"/>
    </row>
    <row r="68">
      <c r="A68" s="21" t="inlineStr">
        <is>
          <t>TOTAL</t>
        </is>
      </c>
      <c r="B68" s="32" t="n"/>
      <c r="C68" s="32" t="n"/>
      <c r="D68" s="22" t="n"/>
      <c r="E68" s="18" t="n">
        <v>265.96</v>
      </c>
      <c r="F68" s="19" t="n">
        <v>0.0057</v>
      </c>
      <c r="G68" s="20" t="n"/>
    </row>
    <row r="69">
      <c r="A69" s="12" t="inlineStr">
        <is>
          <t>Accrued Interest</t>
        </is>
      </c>
      <c r="B69" s="30" t="n"/>
      <c r="C69" s="30" t="n"/>
      <c r="D69" s="13" t="n"/>
      <c r="E69" s="14" t="n">
        <v>0.0388631</v>
      </c>
      <c r="F69" s="15" t="n">
        <v>0</v>
      </c>
      <c r="G69" s="15" t="n"/>
    </row>
    <row r="70">
      <c r="A70" s="12" t="inlineStr">
        <is>
          <t>Net Receivables/(Payables)</t>
        </is>
      </c>
      <c r="B70" s="30" t="n"/>
      <c r="C70" s="30" t="n"/>
      <c r="D70" s="13" t="n"/>
      <c r="E70" s="23" t="n">
        <v>-125.0988631</v>
      </c>
      <c r="F70" s="24" t="n">
        <v>-0.0028</v>
      </c>
      <c r="G70" s="15" t="n">
        <v>0.053335</v>
      </c>
    </row>
    <row r="71">
      <c r="A71" s="25" t="inlineStr">
        <is>
          <t>GRAND TOTAL</t>
        </is>
      </c>
      <c r="B71" s="33" t="n"/>
      <c r="C71" s="33" t="n"/>
      <c r="D71" s="26" t="n"/>
      <c r="E71" s="27" t="n">
        <v>46871.97</v>
      </c>
      <c r="F71" s="28" t="n">
        <v>1</v>
      </c>
      <c r="G71" s="28" t="n"/>
    </row>
    <row r="76">
      <c r="A76" s="74" t="inlineStr">
        <is>
          <t>Notes:</t>
        </is>
      </c>
    </row>
    <row r="77">
      <c r="A77" s="48" t="inlineStr">
        <is>
          <t>1. Security in default beyond its maturiy date</t>
        </is>
      </c>
      <c r="B77" s="34" t="inlineStr">
        <is>
          <t>NIL</t>
        </is>
      </c>
    </row>
    <row r="78">
      <c r="A78" t="inlineStr">
        <is>
          <t>2. NAV at the beginning of the period (Rs. per unit)</t>
        </is>
      </c>
    </row>
    <row r="79">
      <c r="A79" t="inlineStr">
        <is>
          <t>Plan /option (Face Value 10)</t>
        </is>
      </c>
      <c r="B79" t="inlineStr">
        <is>
          <t>As on</t>
        </is>
      </c>
      <c r="C79" t="inlineStr">
        <is>
          <t>As on</t>
        </is>
      </c>
    </row>
    <row r="80">
      <c r="B80" s="49" t="n">
        <v>45989</v>
      </c>
      <c r="C80" s="49" t="n">
        <v>46022</v>
      </c>
    </row>
    <row r="81">
      <c r="A81" t="inlineStr">
        <is>
          <t>Direct Plan  Growth Option</t>
        </is>
      </c>
      <c r="B81" t="n">
        <v>9.347200000000001</v>
      </c>
      <c r="C81" t="n">
        <v>9.0337</v>
      </c>
    </row>
    <row r="82">
      <c r="A82" t="inlineStr">
        <is>
          <t>Direct Plan IDCW Option</t>
        </is>
      </c>
      <c r="B82" t="n">
        <v>9.347200000000001</v>
      </c>
      <c r="C82" t="n">
        <v>9.0337</v>
      </c>
    </row>
    <row r="83">
      <c r="A83" t="inlineStr">
        <is>
          <t>Regular Plan  Growth Option</t>
        </is>
      </c>
      <c r="B83" t="n">
        <v>9.279299999999999</v>
      </c>
      <c r="C83" t="n">
        <v>8.9627</v>
      </c>
    </row>
    <row r="84">
      <c r="A84" t="inlineStr">
        <is>
          <t>Regular Plan IDCW Option</t>
        </is>
      </c>
      <c r="B84" t="n">
        <v>9.279299999999999</v>
      </c>
      <c r="C84" t="n">
        <v>8.9627</v>
      </c>
    </row>
    <row r="86">
      <c r="A86" t="inlineStr">
        <is>
          <t xml:space="preserve">3. Total Dividend (Net) declared during the month </t>
        </is>
      </c>
      <c r="B86" s="34" t="inlineStr">
        <is>
          <t>NIL</t>
        </is>
      </c>
    </row>
    <row r="87">
      <c r="A87" t="inlineStr">
        <is>
          <t>4. Bonus was declared during the month</t>
        </is>
      </c>
      <c r="B87" s="34" t="inlineStr">
        <is>
          <t>NIL</t>
        </is>
      </c>
    </row>
    <row r="88" ht="29" customHeight="1">
      <c r="A88" s="48" t="inlineStr">
        <is>
          <t>5. Investment in Repo of Corporate Debt Securities during the month ended December 31, 2025</t>
        </is>
      </c>
      <c r="B88" s="34" t="inlineStr">
        <is>
          <t>NIL</t>
        </is>
      </c>
    </row>
    <row r="89" ht="29" customHeight="1">
      <c r="A89" s="48" t="inlineStr">
        <is>
          <t>6. Investment in foreign securities/ADRs/GDRs at the end of the month</t>
        </is>
      </c>
      <c r="B89" s="34" t="inlineStr">
        <is>
          <t>NIL</t>
        </is>
      </c>
    </row>
    <row r="90">
      <c r="A90" t="inlineStr">
        <is>
          <t>7. Portfolio Turnover Ratio</t>
        </is>
      </c>
      <c r="B90" s="51" t="n">
        <v>1.2846</v>
      </c>
    </row>
    <row r="91" ht="43.5" customHeight="1">
      <c r="A91" s="48" t="inlineStr">
        <is>
          <t>8. Total gross exposure to derivative instruments (excluding reversed positions) at the end of the month (Rs. in Lakhs)</t>
        </is>
      </c>
      <c r="B91" s="34" t="inlineStr">
        <is>
          <t>NIL</t>
        </is>
      </c>
    </row>
    <row r="92">
      <c r="B92" s="34" t="n"/>
    </row>
    <row r="93" ht="29" customHeight="1">
      <c r="A93" s="48" t="inlineStr">
        <is>
          <t>9. Margin Deposits includes Margin money placed on derivatives other than margin money placed with bank</t>
        </is>
      </c>
      <c r="B93" s="34" t="inlineStr">
        <is>
          <t>NIL</t>
        </is>
      </c>
    </row>
    <row r="94" ht="29" customHeight="1">
      <c r="A94" s="48" t="inlineStr">
        <is>
          <t>10. Value of investment made by other schemes under same management (Rs. In Lakhs)</t>
        </is>
      </c>
      <c r="B94" t="inlineStr">
        <is>
          <t>NIL</t>
        </is>
      </c>
    </row>
    <row r="95" ht="29" customHeight="1">
      <c r="A95" s="48" t="inlineStr">
        <is>
          <t>11. Number of instance of deviation In valuation of securities</t>
        </is>
      </c>
      <c r="B95" s="34" t="inlineStr">
        <is>
          <t>NIL</t>
        </is>
      </c>
    </row>
    <row r="96" ht="29" customHeight="1">
      <c r="A96" s="48" t="inlineStr">
        <is>
          <t>12. Total value and percentage of illiquid equity shares / securities</t>
        </is>
      </c>
      <c r="B96" s="34" t="inlineStr">
        <is>
          <t>NIL</t>
        </is>
      </c>
    </row>
    <row r="98" ht="70" customHeight="1">
      <c r="A98" s="76" t="inlineStr">
        <is>
          <t>Scheme Name</t>
        </is>
      </c>
      <c r="B98" s="76" t="inlineStr">
        <is>
          <t>Risk- O - Meter</t>
        </is>
      </c>
      <c r="C98" s="76" t="inlineStr">
        <is>
          <t>Benchmark of the Scheme</t>
        </is>
      </c>
      <c r="D98" s="76" t="inlineStr">
        <is>
          <t>Benchmark Risk-o-meter</t>
        </is>
      </c>
    </row>
    <row r="99" ht="70" customHeight="1">
      <c r="A99" s="76" t="inlineStr">
        <is>
          <t>Edelweiss Nifty500 Multicap Momentum Quality 50 Index Fund</t>
        </is>
      </c>
      <c r="B99" s="76" t="n"/>
      <c r="C99" s="76" t="inlineStr">
        <is>
          <t>Nifty500 Multicap Momentum Quality 50 TRI</t>
        </is>
      </c>
      <c r="D99" s="76" t="n"/>
      <c r="E9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G46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 EMERGING MARKETS OPPORTUNITIES EQUITY OFF-SHORE FUND AS ON DECEMBER 31, 2025</t>
        </is>
      </c>
    </row>
    <row r="2" ht="35" customHeight="1">
      <c r="A2" s="75" t="inlineStr">
        <is>
          <t>(An open ended fund of fund scheme investing in JPMorgan Funds – Emerging Market Opportunities Fund)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Foreign Securities and/or Overseas ETFs</t>
        </is>
      </c>
      <c r="B7" s="30" t="n"/>
      <c r="C7" s="30" t="n"/>
      <c r="D7" s="13" t="n"/>
      <c r="E7" s="14" t="n"/>
      <c r="F7" s="15" t="n"/>
      <c r="G7" s="15" t="n"/>
    </row>
    <row r="8">
      <c r="A8" s="16" t="inlineStr">
        <is>
          <t>International  Mutual Fund Units</t>
        </is>
      </c>
      <c r="B8" s="31" t="n"/>
      <c r="C8" s="31" t="n"/>
      <c r="D8" s="17" t="n"/>
      <c r="E8" s="41" t="n"/>
      <c r="F8" s="20" t="n"/>
      <c r="G8" s="20" t="n"/>
    </row>
    <row r="9">
      <c r="A9" s="12" t="inlineStr">
        <is>
          <t>JPMORGAN ASSET MGM - EMG MKT OPPS I USD</t>
        </is>
      </c>
      <c r="B9" s="30" t="inlineStr">
        <is>
          <t>LU0431993749</t>
        </is>
      </c>
      <c r="C9" s="30" t="n"/>
      <c r="D9" s="13" t="n">
        <v>96681.93431</v>
      </c>
      <c r="E9" s="14" t="n">
        <v>16387.47</v>
      </c>
      <c r="F9" s="15" t="n">
        <v>0.97</v>
      </c>
      <c r="G9" s="15" t="n"/>
    </row>
    <row r="10">
      <c r="A10" s="16" t="inlineStr">
        <is>
          <t>Sub Total</t>
        </is>
      </c>
      <c r="B10" s="31" t="n"/>
      <c r="C10" s="31" t="n"/>
      <c r="D10" s="17" t="n"/>
      <c r="E10" s="18" t="n">
        <v>16387.47</v>
      </c>
      <c r="F10" s="19" t="n">
        <v>0.97</v>
      </c>
      <c r="G10" s="20" t="n"/>
    </row>
    <row r="11">
      <c r="A11" s="12" t="n"/>
      <c r="B11" s="30" t="n"/>
      <c r="C11" s="30" t="n"/>
      <c r="D11" s="13" t="n"/>
      <c r="E11" s="14" t="n"/>
      <c r="F11" s="15" t="n"/>
      <c r="G11" s="15" t="n"/>
    </row>
    <row r="12">
      <c r="A12" s="21" t="inlineStr">
        <is>
          <t>TOTAL</t>
        </is>
      </c>
      <c r="B12" s="32" t="n"/>
      <c r="C12" s="32" t="n"/>
      <c r="D12" s="22" t="n"/>
      <c r="E12" s="18" t="n">
        <v>16387.47</v>
      </c>
      <c r="F12" s="19" t="n">
        <v>0.97</v>
      </c>
      <c r="G12" s="20" t="n"/>
    </row>
    <row r="13">
      <c r="A13" s="12" t="n"/>
      <c r="B13" s="30" t="n"/>
      <c r="C13" s="30" t="n"/>
      <c r="D13" s="13" t="n"/>
      <c r="E13" s="14" t="n"/>
      <c r="F13" s="15" t="n"/>
      <c r="G13" s="15" t="n"/>
    </row>
    <row r="14">
      <c r="A14" s="16" t="inlineStr">
        <is>
          <t>TREPS / Reverse Repo</t>
        </is>
      </c>
      <c r="B14" s="30" t="n"/>
      <c r="C14" s="30" t="n"/>
      <c r="D14" s="13" t="n"/>
      <c r="E14" s="14" t="n"/>
      <c r="F14" s="15" t="n"/>
      <c r="G14" s="15" t="n"/>
    </row>
    <row r="15">
      <c r="A15" s="12" t="inlineStr">
        <is>
          <t>Clearing Corporation of India Ltd.</t>
        </is>
      </c>
      <c r="B15" s="30" t="n"/>
      <c r="C15" s="30" t="n"/>
      <c r="D15" s="13" t="n"/>
      <c r="E15" s="14" t="n">
        <v>575.92</v>
      </c>
      <c r="F15" s="15" t="n">
        <v>0.0341</v>
      </c>
      <c r="G15" s="15" t="n">
        <v>0.053335</v>
      </c>
    </row>
    <row r="16">
      <c r="A16" s="16" t="inlineStr">
        <is>
          <t>Sub Total</t>
        </is>
      </c>
      <c r="B16" s="31" t="n"/>
      <c r="C16" s="31" t="n"/>
      <c r="D16" s="17" t="n"/>
      <c r="E16" s="18" t="n">
        <v>575.92</v>
      </c>
      <c r="F16" s="19" t="n">
        <v>0.0341</v>
      </c>
      <c r="G16" s="20" t="n"/>
    </row>
    <row r="17">
      <c r="A17" s="12" t="n"/>
      <c r="B17" s="30" t="n"/>
      <c r="C17" s="30" t="n"/>
      <c r="D17" s="13" t="n"/>
      <c r="E17" s="14" t="n"/>
      <c r="F17" s="15" t="n"/>
      <c r="G17" s="15" t="n"/>
    </row>
    <row r="18">
      <c r="A18" s="21" t="inlineStr">
        <is>
          <t>TOTAL</t>
        </is>
      </c>
      <c r="B18" s="32" t="n"/>
      <c r="C18" s="32" t="n"/>
      <c r="D18" s="22" t="n"/>
      <c r="E18" s="18" t="n">
        <v>575.92</v>
      </c>
      <c r="F18" s="19" t="n">
        <v>0.0341</v>
      </c>
      <c r="G18" s="20" t="n"/>
    </row>
    <row r="19">
      <c r="A19" s="12" t="inlineStr">
        <is>
          <t>Accrued Interest</t>
        </is>
      </c>
      <c r="B19" s="30" t="n"/>
      <c r="C19" s="30" t="n"/>
      <c r="D19" s="13" t="n"/>
      <c r="E19" s="14" t="n">
        <v>0.0841547</v>
      </c>
      <c r="F19" s="15" t="n">
        <v>4e-06</v>
      </c>
      <c r="G19" s="15" t="n"/>
    </row>
    <row r="20">
      <c r="A20" s="12" t="inlineStr">
        <is>
          <t>Net Receivables/(Payables)</t>
        </is>
      </c>
      <c r="B20" s="30" t="n"/>
      <c r="C20" s="30" t="n"/>
      <c r="D20" s="13" t="n"/>
      <c r="E20" s="23" t="n">
        <v>-69.2741547</v>
      </c>
      <c r="F20" s="24" t="n">
        <v>-0.004104</v>
      </c>
      <c r="G20" s="15" t="n">
        <v>0.053334</v>
      </c>
    </row>
    <row r="21">
      <c r="A21" s="25" t="inlineStr">
        <is>
          <t>GRAND TOTAL</t>
        </is>
      </c>
      <c r="B21" s="33" t="n"/>
      <c r="C21" s="33" t="n"/>
      <c r="D21" s="26" t="n"/>
      <c r="E21" s="27" t="n">
        <v>16894.2</v>
      </c>
      <c r="F21" s="28" t="n">
        <v>1</v>
      </c>
      <c r="G21" s="28" t="n"/>
    </row>
    <row r="26">
      <c r="A26" s="74" t="inlineStr">
        <is>
          <t>Notes:</t>
        </is>
      </c>
    </row>
    <row r="27">
      <c r="A27" s="48" t="inlineStr">
        <is>
          <t>1. Security in default beyond its maturiy date</t>
        </is>
      </c>
      <c r="B27" s="34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49" t="n">
        <v>45989</v>
      </c>
      <c r="C30" s="49" t="n">
        <v>46021</v>
      </c>
    </row>
    <row r="31">
      <c r="A31" t="inlineStr">
        <is>
          <t>Direct Plan Growth Option</t>
        </is>
      </c>
      <c r="B31" t="n">
        <v>22.4114</v>
      </c>
      <c r="C31" t="n">
        <v>23.1489</v>
      </c>
    </row>
    <row r="32">
      <c r="A32" t="inlineStr">
        <is>
          <t>Regular Plan Growth Option</t>
        </is>
      </c>
      <c r="B32" t="n">
        <v>20.5626</v>
      </c>
      <c r="C32" t="n">
        <v>21.223</v>
      </c>
    </row>
    <row r="34">
      <c r="A34" t="inlineStr">
        <is>
          <t xml:space="preserve">3. Total Dividend (Net) declared during the month </t>
        </is>
      </c>
      <c r="B34" s="34" t="inlineStr">
        <is>
          <t>NIL</t>
        </is>
      </c>
    </row>
    <row r="35">
      <c r="A35" t="inlineStr">
        <is>
          <t>4. Bonus was declared during the month</t>
        </is>
      </c>
      <c r="B35" s="34" t="inlineStr">
        <is>
          <t>NIL</t>
        </is>
      </c>
    </row>
    <row r="36" ht="29" customHeight="1">
      <c r="A36" s="48" t="inlineStr">
        <is>
          <t>5. Investment in Repo of Corporate Debt Securities during the month ended December 31, 2025</t>
        </is>
      </c>
      <c r="B36" s="34" t="inlineStr">
        <is>
          <t>NIL</t>
        </is>
      </c>
    </row>
    <row r="37" ht="29" customHeight="1">
      <c r="A37" s="48" t="inlineStr">
        <is>
          <t>6. Investment in foreign securities/ADRs/GDRs at the end of the month</t>
        </is>
      </c>
      <c r="B37" s="51" t="n">
        <v>16387.4740732</v>
      </c>
    </row>
    <row r="38" ht="43.5" customHeight="1">
      <c r="A38" s="48" t="inlineStr">
        <is>
          <t>7. Total gross exposure to derivative instruments (excluding reversed positions) at the end of the month (Rs. in Lakhs)</t>
        </is>
      </c>
      <c r="B38" s="34" t="inlineStr">
        <is>
          <t>NIL</t>
        </is>
      </c>
    </row>
    <row r="39">
      <c r="B39" s="34" t="n"/>
    </row>
    <row r="40" ht="29" customHeight="1">
      <c r="A40" s="48" t="inlineStr">
        <is>
          <t>8. Margin Deposits includes Margin money placed on derivatives other than margin money placed with bank</t>
        </is>
      </c>
      <c r="B40" s="34" t="inlineStr">
        <is>
          <t>NIL</t>
        </is>
      </c>
    </row>
    <row r="41" ht="29" customHeight="1">
      <c r="A41" s="48" t="inlineStr">
        <is>
          <t>9. Value of investment made by other schemes under same management (Rs. In Lakhs)</t>
        </is>
      </c>
      <c r="B41" t="inlineStr">
        <is>
          <t>NIL</t>
        </is>
      </c>
    </row>
    <row r="42" ht="29" customHeight="1">
      <c r="A42" s="48" t="inlineStr">
        <is>
          <t>10. Number of instance of deviation In valuation of securities</t>
        </is>
      </c>
      <c r="B42" s="34" t="inlineStr">
        <is>
          <t>NIL</t>
        </is>
      </c>
    </row>
    <row r="43" ht="29" customHeight="1">
      <c r="A43" s="48" t="inlineStr">
        <is>
          <t>11. Total value and percentage of illiquid equity shares / securities</t>
        </is>
      </c>
      <c r="B43" s="34" t="inlineStr">
        <is>
          <t>NIL</t>
        </is>
      </c>
    </row>
    <row r="45" ht="70" customHeight="1">
      <c r="A45" s="76" t="inlineStr">
        <is>
          <t>Scheme Name</t>
        </is>
      </c>
      <c r="B45" s="76" t="inlineStr">
        <is>
          <t>Risk- O - Meter</t>
        </is>
      </c>
      <c r="C45" s="76" t="inlineStr">
        <is>
          <t>Benchmark of the Scheme</t>
        </is>
      </c>
      <c r="D45" s="76" t="inlineStr">
        <is>
          <t>Benchmark Risk-o-meter</t>
        </is>
      </c>
    </row>
    <row r="46" ht="70" customHeight="1">
      <c r="A46" s="76" t="inlineStr">
        <is>
          <t>Edelweiss Emerging Markets Opportunities Equity Off-Shore Fund</t>
        </is>
      </c>
      <c r="B46" s="76" t="n"/>
      <c r="C46" s="76" t="inlineStr">
        <is>
          <t>MSCI Emerging Market Index</t>
        </is>
      </c>
      <c r="D46" s="76" t="n"/>
      <c r="E4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G113"/>
  <sheetViews>
    <sheetView showGridLines="0" workbookViewId="0">
      <pane ySplit="4" topLeftCell="A79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BHARAT BOND ETF – APRIL 2031 AS ON DECEMBER 31, 2025</t>
        </is>
      </c>
    </row>
    <row r="2" ht="35" customHeight="1">
      <c r="A2" s="75" t="inlineStr">
        <is>
          <t>(An open ended Target Maturity Exchange Traded Bond Fund predominantly investing in constituents of Nifty BHARAT Bond Index - April 2031. A relatively high interest rate risk and relatively low credit risk.)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Equity &amp; Equity related</t>
        </is>
      </c>
      <c r="B7" s="30" t="n"/>
      <c r="C7" s="30" t="n"/>
      <c r="D7" s="13" t="n"/>
      <c r="E7" s="14" t="inlineStr">
        <is>
          <t>NIL</t>
        </is>
      </c>
      <c r="F7" s="15" t="inlineStr">
        <is>
          <t>NIL</t>
        </is>
      </c>
      <c r="G7" s="15" t="n"/>
    </row>
    <row r="8">
      <c r="A8" s="12" t="n"/>
      <c r="B8" s="30" t="n"/>
      <c r="C8" s="30" t="n"/>
      <c r="D8" s="13" t="n"/>
      <c r="E8" s="14" t="n"/>
      <c r="F8" s="15" t="n"/>
      <c r="G8" s="15" t="n"/>
    </row>
    <row r="9">
      <c r="A9" s="16" t="inlineStr">
        <is>
          <t>Debt Instruments</t>
        </is>
      </c>
      <c r="B9" s="30" t="n"/>
      <c r="C9" s="30" t="n"/>
      <c r="D9" s="13" t="n"/>
      <c r="E9" s="14" t="n"/>
      <c r="F9" s="15" t="n"/>
      <c r="G9" s="15" t="n"/>
    </row>
    <row r="10">
      <c r="A10" s="16" t="inlineStr">
        <is>
          <t>(a)Listed / Awaiting listing on stock Exchanges</t>
        </is>
      </c>
      <c r="B10" s="30" t="n"/>
      <c r="C10" s="30" t="n"/>
      <c r="D10" s="13" t="n"/>
      <c r="E10" s="14" t="n"/>
      <c r="F10" s="15" t="n"/>
      <c r="G10" s="15" t="n"/>
    </row>
    <row r="11">
      <c r="A11" s="12" t="inlineStr">
        <is>
          <t>6.41% IRFC NCD RED 11-04-2031**</t>
        </is>
      </c>
      <c r="B11" s="30" t="inlineStr">
        <is>
          <t>INE053F07CR7</t>
        </is>
      </c>
      <c r="C11" s="30" t="inlineStr">
        <is>
          <t>CRISIL AAA</t>
        </is>
      </c>
      <c r="D11" s="13" t="n">
        <v>104500000</v>
      </c>
      <c r="E11" s="14" t="n">
        <v>101597.3</v>
      </c>
      <c r="F11" s="15" t="n">
        <v>0.0759</v>
      </c>
      <c r="G11" s="15" t="n">
        <v>0.07048699999999999</v>
      </c>
    </row>
    <row r="12">
      <c r="A12" s="12" t="inlineStr">
        <is>
          <t>6.45% NABARD NCD RED 11-04-2031**</t>
        </is>
      </c>
      <c r="B12" s="30" t="inlineStr">
        <is>
          <t>INE261F08CJ1</t>
        </is>
      </c>
      <c r="C12" s="30" t="inlineStr">
        <is>
          <t>ICRA AAA</t>
        </is>
      </c>
      <c r="D12" s="13" t="n">
        <v>100000000</v>
      </c>
      <c r="E12" s="14" t="n">
        <v>97303.10000000001</v>
      </c>
      <c r="F12" s="15" t="n">
        <v>0.0727</v>
      </c>
      <c r="G12" s="15" t="n">
        <v>0.0707</v>
      </c>
    </row>
    <row r="13">
      <c r="A13" s="12" t="inlineStr">
        <is>
          <t>6.50% NHAI NCD RED 11-04-2031**</t>
        </is>
      </c>
      <c r="B13" s="30" t="inlineStr">
        <is>
          <t>INE906B07IE0</t>
        </is>
      </c>
      <c r="C13" s="30" t="inlineStr">
        <is>
          <t>CRISIL AAA</t>
        </is>
      </c>
      <c r="D13" s="13" t="n">
        <v>98500000</v>
      </c>
      <c r="E13" s="14" t="n">
        <v>96431.89</v>
      </c>
      <c r="F13" s="15" t="n">
        <v>0.07199999999999999</v>
      </c>
      <c r="G13" s="15" t="n">
        <v>0.06985</v>
      </c>
    </row>
    <row r="14">
      <c r="A14" s="12" t="inlineStr">
        <is>
          <t>6.80% NPCL NCD RED 21-03-2031**</t>
        </is>
      </c>
      <c r="B14" s="30" t="inlineStr">
        <is>
          <t>INE206D08477</t>
        </is>
      </c>
      <c r="C14" s="30" t="inlineStr">
        <is>
          <t>ICRA AAA</t>
        </is>
      </c>
      <c r="D14" s="13" t="n">
        <v>96000000</v>
      </c>
      <c r="E14" s="14" t="n">
        <v>95253.22</v>
      </c>
      <c r="F14" s="15" t="n">
        <v>0.0712</v>
      </c>
      <c r="G14" s="15" t="n">
        <v>0.06973799999999999</v>
      </c>
    </row>
    <row r="15">
      <c r="A15" s="12" t="inlineStr">
        <is>
          <t>6.88% PFC LTD NCD RED 11-04-2031**</t>
        </is>
      </c>
      <c r="B15" s="30" t="inlineStr">
        <is>
          <t>INE134E08KY5</t>
        </is>
      </c>
      <c r="C15" s="30" t="inlineStr">
        <is>
          <t>CRISIL AAA</t>
        </is>
      </c>
      <c r="D15" s="13" t="n">
        <v>95500000</v>
      </c>
      <c r="E15" s="14" t="n">
        <v>94701.52</v>
      </c>
      <c r="F15" s="15" t="n">
        <v>0.0707</v>
      </c>
      <c r="G15" s="15" t="n">
        <v>0.0707</v>
      </c>
    </row>
    <row r="16">
      <c r="A16" s="12" t="inlineStr">
        <is>
          <t>6.90% REC LTD. NCD RED 31-03-2031**</t>
        </is>
      </c>
      <c r="B16" s="30" t="inlineStr">
        <is>
          <t>INE020B08DA7</t>
        </is>
      </c>
      <c r="C16" s="30" t="inlineStr">
        <is>
          <t>CRISIL AAA</t>
        </is>
      </c>
      <c r="D16" s="13" t="n">
        <v>92500000</v>
      </c>
      <c r="E16" s="14" t="n">
        <v>91830.95</v>
      </c>
      <c r="F16" s="15" t="n">
        <v>0.06859999999999999</v>
      </c>
      <c r="G16" s="15" t="n">
        <v>0.07065</v>
      </c>
    </row>
    <row r="17">
      <c r="A17" s="12" t="inlineStr">
        <is>
          <t>6.4% ONGC NCD RED 11-04-2031**</t>
        </is>
      </c>
      <c r="B17" s="30" t="inlineStr">
        <is>
          <t>INE213A08024</t>
        </is>
      </c>
      <c r="C17" s="30" t="inlineStr">
        <is>
          <t>ICRA AAA</t>
        </is>
      </c>
      <c r="D17" s="13" t="n">
        <v>83000000</v>
      </c>
      <c r="E17" s="14" t="n">
        <v>81590.25</v>
      </c>
      <c r="F17" s="15" t="n">
        <v>0.0609</v>
      </c>
      <c r="G17" s="15" t="n">
        <v>0.0679</v>
      </c>
    </row>
    <row r="18">
      <c r="A18" s="12" t="inlineStr">
        <is>
          <t>6.63% HPCL NCD RED 11-04-2031**</t>
        </is>
      </c>
      <c r="B18" s="30" t="inlineStr">
        <is>
          <t>INE094A08093</t>
        </is>
      </c>
      <c r="C18" s="30" t="inlineStr">
        <is>
          <t>CRISIL AAA</t>
        </is>
      </c>
      <c r="D18" s="13" t="n">
        <v>80000000</v>
      </c>
      <c r="E18" s="14" t="n">
        <v>79125.12</v>
      </c>
      <c r="F18" s="15" t="n">
        <v>0.0591</v>
      </c>
      <c r="G18" s="15" t="n">
        <v>0.06875000000000001</v>
      </c>
    </row>
    <row r="19">
      <c r="A19" s="12" t="inlineStr">
        <is>
          <t>6.29% NTPC LTD NCD RED 11-04-2031**</t>
        </is>
      </c>
      <c r="B19" s="30" t="inlineStr">
        <is>
          <t>INE733E08155</t>
        </is>
      </c>
      <c r="C19" s="30" t="inlineStr">
        <is>
          <t>CRISIL AAA</t>
        </is>
      </c>
      <c r="D19" s="13" t="n">
        <v>80000000</v>
      </c>
      <c r="E19" s="14" t="n">
        <v>77970.88</v>
      </c>
      <c r="F19" s="15" t="n">
        <v>0.0582</v>
      </c>
      <c r="G19" s="15" t="n">
        <v>0.06875000000000001</v>
      </c>
    </row>
    <row r="20">
      <c r="A20" s="12" t="inlineStr">
        <is>
          <t>7.57% NHB NCD RED 09-01-2031**</t>
        </is>
      </c>
      <c r="B20" s="30" t="inlineStr">
        <is>
          <t>INE557F08FT4</t>
        </is>
      </c>
      <c r="C20" s="30" t="inlineStr">
        <is>
          <t>CRISIL AAA</t>
        </is>
      </c>
      <c r="D20" s="13" t="n">
        <v>59000000</v>
      </c>
      <c r="E20" s="14" t="n">
        <v>60355.76</v>
      </c>
      <c r="F20" s="15" t="n">
        <v>0.0451</v>
      </c>
      <c r="G20" s="15" t="n">
        <v>0.0701</v>
      </c>
    </row>
    <row r="21">
      <c r="A21" s="12" t="inlineStr">
        <is>
          <t>6.65% FOOD CORP GOI GRNT NCD 23-10-2030**</t>
        </is>
      </c>
      <c r="B21" s="30" t="inlineStr">
        <is>
          <t>INE861G08076</t>
        </is>
      </c>
      <c r="C21" s="30" t="inlineStr">
        <is>
          <t>ICRA AAA(CE)</t>
        </is>
      </c>
      <c r="D21" s="13" t="n">
        <v>53500000</v>
      </c>
      <c r="E21" s="14" t="n">
        <v>52465.85</v>
      </c>
      <c r="F21" s="15" t="n">
        <v>0.0392</v>
      </c>
      <c r="G21" s="15" t="n">
        <v>0.0713</v>
      </c>
    </row>
    <row r="22">
      <c r="A22" s="12" t="inlineStr">
        <is>
          <t>7.51% NATIONAL HOUSING BANK RED 04-04-31**</t>
        </is>
      </c>
      <c r="B22" s="30" t="inlineStr">
        <is>
          <t>INE557F08FX6</t>
        </is>
      </c>
      <c r="C22" s="30" t="inlineStr">
        <is>
          <t>CARE AAA</t>
        </is>
      </c>
      <c r="D22" s="13" t="n">
        <v>50000000</v>
      </c>
      <c r="E22" s="14" t="n">
        <v>51045.8</v>
      </c>
      <c r="F22" s="15" t="n">
        <v>0.0381</v>
      </c>
      <c r="G22" s="15" t="n">
        <v>0.0701</v>
      </c>
    </row>
    <row r="23">
      <c r="A23" s="12" t="inlineStr">
        <is>
          <t>6.28% POWER GRID CORP NCD 11-04-31**</t>
        </is>
      </c>
      <c r="B23" s="30" t="inlineStr">
        <is>
          <t>INE752E08650</t>
        </is>
      </c>
      <c r="C23" s="30" t="inlineStr">
        <is>
          <t>CRISIL AAA</t>
        </is>
      </c>
      <c r="D23" s="13" t="n">
        <v>38500000</v>
      </c>
      <c r="E23" s="14" t="n">
        <v>37375.95</v>
      </c>
      <c r="F23" s="15" t="n">
        <v>0.0279</v>
      </c>
      <c r="G23" s="15" t="n">
        <v>0.06955799999999999</v>
      </c>
    </row>
    <row r="24">
      <c r="A24" s="12" t="inlineStr">
        <is>
          <t>7.55% REC LTD. NCD RED 10-05-2030**</t>
        </is>
      </c>
      <c r="B24" s="30" t="inlineStr">
        <is>
          <t>INE020B08CU7</t>
        </is>
      </c>
      <c r="C24" s="30" t="inlineStr">
        <is>
          <t>CRISIL AAA</t>
        </is>
      </c>
      <c r="D24" s="13" t="n">
        <v>33500000</v>
      </c>
      <c r="E24" s="14" t="n">
        <v>34145.85</v>
      </c>
      <c r="F24" s="15" t="n">
        <v>0.0255</v>
      </c>
      <c r="G24" s="15" t="n">
        <v>0.07005</v>
      </c>
    </row>
    <row r="25">
      <c r="A25" s="12" t="inlineStr">
        <is>
          <t>7.05% PFC LTD NCD RED 09-08-2030**</t>
        </is>
      </c>
      <c r="B25" s="30" t="inlineStr">
        <is>
          <t>INE134E08KZ2</t>
        </is>
      </c>
      <c r="C25" s="30" t="inlineStr">
        <is>
          <t>CRISIL AAA</t>
        </is>
      </c>
      <c r="D25" s="13" t="n">
        <v>28000000</v>
      </c>
      <c r="E25" s="14" t="n">
        <v>28028.36</v>
      </c>
      <c r="F25" s="15" t="n">
        <v>0.0209</v>
      </c>
      <c r="G25" s="15" t="n">
        <v>0.070087</v>
      </c>
    </row>
    <row r="26">
      <c r="A26" s="12" t="inlineStr">
        <is>
          <t>7.82% PFC SR BS225 NCD RED 13-03-2031**</t>
        </is>
      </c>
      <c r="B26" s="30" t="inlineStr">
        <is>
          <t>INE134E08MG8</t>
        </is>
      </c>
      <c r="C26" s="30" t="inlineStr">
        <is>
          <t>CRISIL AAA</t>
        </is>
      </c>
      <c r="D26" s="13" t="n">
        <v>27000000</v>
      </c>
      <c r="E26" s="14" t="n">
        <v>27844.26</v>
      </c>
      <c r="F26" s="15" t="n">
        <v>0.0208</v>
      </c>
      <c r="G26" s="15" t="n">
        <v>0.0707</v>
      </c>
    </row>
    <row r="27">
      <c r="A27" s="12" t="inlineStr">
        <is>
          <t>6.80% REC LTD NCD RED 20-12-2030**</t>
        </is>
      </c>
      <c r="B27" s="30" t="inlineStr">
        <is>
          <t>INE020B08DE9</t>
        </is>
      </c>
      <c r="C27" s="30" t="inlineStr">
        <is>
          <t>CRISIL AAA</t>
        </is>
      </c>
      <c r="D27" s="13" t="n">
        <v>27500000</v>
      </c>
      <c r="E27" s="14" t="n">
        <v>27262.62</v>
      </c>
      <c r="F27" s="15" t="n">
        <v>0.0204</v>
      </c>
      <c r="G27" s="15" t="n">
        <v>0.0701</v>
      </c>
    </row>
    <row r="28">
      <c r="A28" s="12" t="inlineStr">
        <is>
          <t>7.35% NHAI NCD RED 26-04-2030**</t>
        </is>
      </c>
      <c r="B28" s="30" t="inlineStr">
        <is>
          <t>INE906B07HP8</t>
        </is>
      </c>
      <c r="C28" s="30" t="inlineStr">
        <is>
          <t>CRISIL AAA</t>
        </is>
      </c>
      <c r="D28" s="13" t="n">
        <v>12500000</v>
      </c>
      <c r="E28" s="14" t="n">
        <v>12681.33</v>
      </c>
      <c r="F28" s="15" t="n">
        <v>0.0095</v>
      </c>
      <c r="G28" s="15" t="n">
        <v>0.06934999999999999</v>
      </c>
    </row>
    <row r="29">
      <c r="A29" s="12" t="inlineStr">
        <is>
          <t>7.04% PFC LTD NCD RED 16-12-2030**</t>
        </is>
      </c>
      <c r="B29" s="30" t="inlineStr">
        <is>
          <t>INE134E08LC9</t>
        </is>
      </c>
      <c r="C29" s="30" t="inlineStr">
        <is>
          <t>CRISIL AAA</t>
        </is>
      </c>
      <c r="D29" s="13" t="n">
        <v>12500000</v>
      </c>
      <c r="E29" s="14" t="n">
        <v>12511.15</v>
      </c>
      <c r="F29" s="15" t="n">
        <v>0.009299999999999999</v>
      </c>
      <c r="G29" s="15" t="n">
        <v>0.070137</v>
      </c>
    </row>
    <row r="30">
      <c r="A30" s="12" t="inlineStr">
        <is>
          <t>6.90% REC LTD. NCD RED 31-01-2031**</t>
        </is>
      </c>
      <c r="B30" s="30" t="inlineStr">
        <is>
          <t>INE020B08DG4</t>
        </is>
      </c>
      <c r="C30" s="30" t="inlineStr">
        <is>
          <t>CRISIL AAA</t>
        </is>
      </c>
      <c r="D30" s="13" t="n">
        <v>11500000</v>
      </c>
      <c r="E30" s="14" t="n">
        <v>11419.21</v>
      </c>
      <c r="F30" s="15" t="n">
        <v>0.008500000000000001</v>
      </c>
      <c r="G30" s="15" t="n">
        <v>0.07065</v>
      </c>
    </row>
    <row r="31">
      <c r="A31" s="12" t="inlineStr">
        <is>
          <t>8.20% PGCIL NCD 23-01-2030 STRPPS D**</t>
        </is>
      </c>
      <c r="B31" s="30" t="inlineStr">
        <is>
          <t>INE752E07MH7</t>
        </is>
      </c>
      <c r="C31" s="30" t="inlineStr">
        <is>
          <t>CRISIL AAA</t>
        </is>
      </c>
      <c r="D31" s="13" t="n">
        <v>9500000</v>
      </c>
      <c r="E31" s="14" t="n">
        <v>9928.059999999999</v>
      </c>
      <c r="F31" s="15" t="n">
        <v>0.0074</v>
      </c>
      <c r="G31" s="15" t="n">
        <v>0.068858</v>
      </c>
    </row>
    <row r="32">
      <c r="A32" s="12" t="inlineStr">
        <is>
          <t>7.75% PFC LTD NCD RED 11-06-2030**</t>
        </is>
      </c>
      <c r="B32" s="30" t="inlineStr">
        <is>
          <t>INE134E08KV1</t>
        </is>
      </c>
      <c r="C32" s="30" t="inlineStr">
        <is>
          <t>CRISIL AAA</t>
        </is>
      </c>
      <c r="D32" s="13" t="n">
        <v>7000000</v>
      </c>
      <c r="E32" s="14" t="n">
        <v>7187.81</v>
      </c>
      <c r="F32" s="15" t="n">
        <v>0.0054</v>
      </c>
      <c r="G32" s="15" t="n">
        <v>0.070087</v>
      </c>
    </row>
    <row r="33">
      <c r="A33" s="12" t="inlineStr">
        <is>
          <t>7.79% REC LTD. NCD RED 21-05-2030**</t>
        </is>
      </c>
      <c r="B33" s="30" t="inlineStr">
        <is>
          <t>INE020B08CW3</t>
        </is>
      </c>
      <c r="C33" s="30" t="inlineStr">
        <is>
          <t>CRISIL AAA</t>
        </is>
      </c>
      <c r="D33" s="13" t="n">
        <v>6000000</v>
      </c>
      <c r="E33" s="14" t="n">
        <v>6168.92</v>
      </c>
      <c r="F33" s="15" t="n">
        <v>0.0046</v>
      </c>
      <c r="G33" s="15" t="n">
        <v>0.07005</v>
      </c>
    </row>
    <row r="34">
      <c r="A34" s="12" t="inlineStr">
        <is>
          <t>8.32% POWER GRID CORP NCD RED 23-12-2030**</t>
        </is>
      </c>
      <c r="B34" s="30" t="inlineStr">
        <is>
          <t>INE752E07NL7</t>
        </is>
      </c>
      <c r="C34" s="30" t="inlineStr">
        <is>
          <t>CRISIL AAA</t>
        </is>
      </c>
      <c r="D34" s="13" t="n">
        <v>3300000</v>
      </c>
      <c r="E34" s="14" t="n">
        <v>3489.41</v>
      </c>
      <c r="F34" s="15" t="n">
        <v>0.0026</v>
      </c>
      <c r="G34" s="15" t="n">
        <v>0.069158</v>
      </c>
    </row>
    <row r="35">
      <c r="A35" s="12" t="inlineStr">
        <is>
          <t>6.43% NTPC LTD NCD RED 27-01-2031**</t>
        </is>
      </c>
      <c r="B35" s="30" t="inlineStr">
        <is>
          <t>INE733E08171</t>
        </is>
      </c>
      <c r="C35" s="30" t="inlineStr">
        <is>
          <t>CRISIL AAA</t>
        </is>
      </c>
      <c r="D35" s="13" t="n">
        <v>3500000</v>
      </c>
      <c r="E35" s="14" t="n">
        <v>3434.66</v>
      </c>
      <c r="F35" s="15" t="n">
        <v>0.0026</v>
      </c>
      <c r="G35" s="15" t="n">
        <v>0.06875000000000001</v>
      </c>
    </row>
    <row r="36">
      <c r="A36" s="12" t="inlineStr">
        <is>
          <t>8.13% NUCLEAR POWER CORP NCD 28-03-2031**</t>
        </is>
      </c>
      <c r="B36" s="30" t="inlineStr">
        <is>
          <t>INE206D08402</t>
        </is>
      </c>
      <c r="C36" s="30" t="inlineStr">
        <is>
          <t>CRISIL AAA</t>
        </is>
      </c>
      <c r="D36" s="13" t="n">
        <v>3000000</v>
      </c>
      <c r="E36" s="14" t="n">
        <v>3164.42</v>
      </c>
      <c r="F36" s="15" t="n">
        <v>0.0024</v>
      </c>
      <c r="G36" s="15" t="n">
        <v>0.069802</v>
      </c>
    </row>
    <row r="37">
      <c r="A37" s="12" t="inlineStr">
        <is>
          <t>6.65% IRFC SR 190 NCD RED 20-05-2030**</t>
        </is>
      </c>
      <c r="B37" s="30" t="inlineStr">
        <is>
          <t>INE053F08502</t>
        </is>
      </c>
      <c r="C37" s="30" t="inlineStr">
        <is>
          <t>CRISIL AAA</t>
        </is>
      </c>
      <c r="D37" s="13" t="n">
        <v>3000000</v>
      </c>
      <c r="E37" s="14" t="n">
        <v>2965.45</v>
      </c>
      <c r="F37" s="15" t="n">
        <v>0.0022</v>
      </c>
      <c r="G37" s="15" t="n">
        <v>0.069587</v>
      </c>
    </row>
    <row r="38">
      <c r="A38" s="12" t="inlineStr">
        <is>
          <t>8.13% PGCIL NCD 25-04-2030 LIII K**</t>
        </is>
      </c>
      <c r="B38" s="30" t="inlineStr">
        <is>
          <t>INE752E07NW4</t>
        </is>
      </c>
      <c r="C38" s="30" t="inlineStr">
        <is>
          <t>CRISIL AAA</t>
        </is>
      </c>
      <c r="D38" s="13" t="n">
        <v>2500000</v>
      </c>
      <c r="E38" s="14" t="n">
        <v>2608.95</v>
      </c>
      <c r="F38" s="15" t="n">
        <v>0.0019</v>
      </c>
      <c r="G38" s="15" t="n">
        <v>0.069108</v>
      </c>
    </row>
    <row r="39">
      <c r="A39" s="12" t="inlineStr">
        <is>
          <t>9.35% POWER GRID CORP NCD RED 29-08-2029**</t>
        </is>
      </c>
      <c r="B39" s="30" t="inlineStr">
        <is>
          <t>INE752E07IZ7</t>
        </is>
      </c>
      <c r="C39" s="30" t="inlineStr">
        <is>
          <t>CRISIL AAA</t>
        </is>
      </c>
      <c r="D39" s="13" t="n">
        <v>1500000</v>
      </c>
      <c r="E39" s="14" t="n">
        <v>1619.15</v>
      </c>
      <c r="F39" s="15" t="n">
        <v>0.0012</v>
      </c>
      <c r="G39" s="15" t="n">
        <v>0.068022</v>
      </c>
    </row>
    <row r="40">
      <c r="A40" s="12" t="inlineStr">
        <is>
          <t>9.3% POWER GRID CORP NCD RED 04-09-2029**</t>
        </is>
      </c>
      <c r="B40" s="30" t="inlineStr">
        <is>
          <t>INE752E07LR8</t>
        </is>
      </c>
      <c r="C40" s="30" t="inlineStr">
        <is>
          <t>CRISIL AAA</t>
        </is>
      </c>
      <c r="D40" s="13" t="n">
        <v>1000000</v>
      </c>
      <c r="E40" s="14" t="n">
        <v>1078.19</v>
      </c>
      <c r="F40" s="15" t="n">
        <v>0.0008</v>
      </c>
      <c r="G40" s="15" t="n">
        <v>0.068022</v>
      </c>
    </row>
    <row r="41">
      <c r="A41" s="12" t="inlineStr">
        <is>
          <t>8.4% POWER GRID CORP NCD RED 27-05-2030**</t>
        </is>
      </c>
      <c r="B41" s="30" t="inlineStr">
        <is>
          <t>INE752E07MW6</t>
        </is>
      </c>
      <c r="C41" s="30" t="inlineStr">
        <is>
          <t>CRISIL AAA</t>
        </is>
      </c>
      <c r="D41" s="13" t="n">
        <v>1000000</v>
      </c>
      <c r="E41" s="14" t="n">
        <v>1054.22</v>
      </c>
      <c r="F41" s="15" t="n">
        <v>0.0008</v>
      </c>
      <c r="G41" s="15" t="n">
        <v>0.069108</v>
      </c>
    </row>
    <row r="42">
      <c r="A42" s="12" t="inlineStr">
        <is>
          <t>8.15% POWER GRID CORP NCD RED 09-03-2030**</t>
        </is>
      </c>
      <c r="B42" s="30" t="inlineStr">
        <is>
          <t>INE752E07MK1</t>
        </is>
      </c>
      <c r="C42" s="30" t="inlineStr">
        <is>
          <t>CRISIL AAA</t>
        </is>
      </c>
      <c r="D42" s="13" t="n">
        <v>1000000</v>
      </c>
      <c r="E42" s="14" t="n">
        <v>1044.23</v>
      </c>
      <c r="F42" s="15" t="n">
        <v>0.0008</v>
      </c>
      <c r="G42" s="15" t="n">
        <v>0.068857</v>
      </c>
    </row>
    <row r="43">
      <c r="A43" s="12" t="inlineStr">
        <is>
          <t>8.13% NUCLEAR POWER CORP NCD 28-03-2029**</t>
        </is>
      </c>
      <c r="B43" s="30" t="inlineStr">
        <is>
          <t>INE206D08386</t>
        </is>
      </c>
      <c r="C43" s="30" t="inlineStr">
        <is>
          <t>CRISIL AAA</t>
        </is>
      </c>
      <c r="D43" s="13" t="n">
        <v>1000000</v>
      </c>
      <c r="E43" s="14" t="n">
        <v>1039.04</v>
      </c>
      <c r="F43" s="15" t="n">
        <v>0.0008</v>
      </c>
      <c r="G43" s="15" t="n">
        <v>0.06875299999999999</v>
      </c>
    </row>
    <row r="44">
      <c r="A44" s="12" t="inlineStr">
        <is>
          <t>7.25% NPCIL NCD RED 15-12-2030 XXXIII D**</t>
        </is>
      </c>
      <c r="B44" s="30" t="inlineStr">
        <is>
          <t>INE206D08444</t>
        </is>
      </c>
      <c r="C44" s="30" t="inlineStr">
        <is>
          <t>CRISIL AAA</t>
        </is>
      </c>
      <c r="D44" s="13" t="n">
        <v>1000000</v>
      </c>
      <c r="E44" s="14" t="n">
        <v>1018.23</v>
      </c>
      <c r="F44" s="15" t="n">
        <v>0.0008</v>
      </c>
      <c r="G44" s="15" t="n">
        <v>0.06925000000000001</v>
      </c>
    </row>
    <row r="45">
      <c r="A45" s="12" t="inlineStr">
        <is>
          <t>7% POWER FIN CORP NCD RED 22-01-2031**</t>
        </is>
      </c>
      <c r="B45" s="30" t="inlineStr">
        <is>
          <t>INE134E07AN1</t>
        </is>
      </c>
      <c r="C45" s="30" t="inlineStr">
        <is>
          <t>CRISIL AAA</t>
        </is>
      </c>
      <c r="D45" s="13" t="n">
        <v>1000000</v>
      </c>
      <c r="E45" s="14" t="n">
        <v>996.98</v>
      </c>
      <c r="F45" s="15" t="n">
        <v>0.0007</v>
      </c>
      <c r="G45" s="15" t="n">
        <v>0.0707</v>
      </c>
    </row>
    <row r="46">
      <c r="A46" s="12" t="inlineStr">
        <is>
          <t>9.35% POWER GRID NCD RED 29-08-2030**</t>
        </is>
      </c>
      <c r="B46" s="30" t="inlineStr">
        <is>
          <t>INE752E07JA8</t>
        </is>
      </c>
      <c r="C46" s="30" t="inlineStr">
        <is>
          <t>CRISIL AAA</t>
        </is>
      </c>
      <c r="D46" s="13" t="n">
        <v>500000</v>
      </c>
      <c r="E46" s="14" t="n">
        <v>546.85</v>
      </c>
      <c r="F46" s="15" t="n">
        <v>0.0004</v>
      </c>
      <c r="G46" s="15" t="n">
        <v>0.069108</v>
      </c>
    </row>
    <row r="47">
      <c r="A47" s="12" t="inlineStr">
        <is>
          <t>8.5% NHPC LTD NCD RED 14-07-2030**</t>
        </is>
      </c>
      <c r="B47" s="30" t="inlineStr">
        <is>
          <t>INE848E07906</t>
        </is>
      </c>
      <c r="C47" s="30" t="inlineStr">
        <is>
          <t>FITCH AAA</t>
        </is>
      </c>
      <c r="D47" s="13" t="n">
        <v>500000</v>
      </c>
      <c r="E47" s="14" t="n">
        <v>529.1</v>
      </c>
      <c r="F47" s="15" t="n">
        <v>0.0004</v>
      </c>
      <c r="G47" s="15" t="n">
        <v>0.0694</v>
      </c>
    </row>
    <row r="48">
      <c r="A48" s="12" t="inlineStr">
        <is>
          <t>8.14% NUCLEAR POWER NCD RED 25-03-2030**</t>
        </is>
      </c>
      <c r="B48" s="30" t="inlineStr">
        <is>
          <t>INE206D08303</t>
        </is>
      </c>
      <c r="C48" s="30" t="inlineStr">
        <is>
          <t>CRISIL AAA</t>
        </is>
      </c>
      <c r="D48" s="13" t="n">
        <v>500000</v>
      </c>
      <c r="E48" s="14" t="n">
        <v>524.55</v>
      </c>
      <c r="F48" s="15" t="n">
        <v>0.0004</v>
      </c>
      <c r="G48" s="15" t="n">
        <v>0.06895</v>
      </c>
    </row>
    <row r="49">
      <c r="A49" s="12" t="inlineStr">
        <is>
          <t>8.37% HUDCO NCD RED 23-03-2029**</t>
        </is>
      </c>
      <c r="B49" s="30" t="inlineStr">
        <is>
          <t>INE031A08707</t>
        </is>
      </c>
      <c r="C49" s="30" t="inlineStr">
        <is>
          <t>ICRA AAA</t>
        </is>
      </c>
      <c r="D49" s="13" t="n">
        <v>500000</v>
      </c>
      <c r="E49" s="14" t="n">
        <v>522.76</v>
      </c>
      <c r="F49" s="15" t="n">
        <v>0.0004</v>
      </c>
      <c r="G49" s="15" t="n">
        <v>0.06884</v>
      </c>
    </row>
    <row r="50">
      <c r="A50" s="12" t="inlineStr">
        <is>
          <t>8.3% NTPC LTD NCD RED 15-01-2029**</t>
        </is>
      </c>
      <c r="B50" s="30" t="inlineStr">
        <is>
          <t>INE733E07KJ7</t>
        </is>
      </c>
      <c r="C50" s="30" t="inlineStr">
        <is>
          <t>CRISIL AAA</t>
        </is>
      </c>
      <c r="D50" s="13" t="n">
        <v>500000</v>
      </c>
      <c r="E50" s="14" t="n">
        <v>520.62</v>
      </c>
      <c r="F50" s="15" t="n">
        <v>0.0004</v>
      </c>
      <c r="G50" s="15" t="n">
        <v>0.0675</v>
      </c>
    </row>
    <row r="51">
      <c r="A51" s="12" t="inlineStr">
        <is>
          <t>8.13% PGCIL NCD 25-04-2029 LIII J**</t>
        </is>
      </c>
      <c r="B51" s="30" t="inlineStr">
        <is>
          <t>INE752E07NV6</t>
        </is>
      </c>
      <c r="C51" s="30" t="inlineStr">
        <is>
          <t>CRISIL AAA</t>
        </is>
      </c>
      <c r="D51" s="13" t="n">
        <v>500000</v>
      </c>
      <c r="E51" s="14" t="n">
        <v>518.9</v>
      </c>
      <c r="F51" s="15" t="n">
        <v>0.0004</v>
      </c>
      <c r="G51" s="15" t="n">
        <v>0.06797300000000001</v>
      </c>
    </row>
    <row r="52">
      <c r="A52" s="12" t="inlineStr">
        <is>
          <t>8.13% NPCIL NCD 28-03-2028 XXXII B**</t>
        </is>
      </c>
      <c r="B52" s="30" t="inlineStr">
        <is>
          <t>INE206D08378</t>
        </is>
      </c>
      <c r="C52" s="30" t="inlineStr">
        <is>
          <t>CRISIL AAA</t>
        </is>
      </c>
      <c r="D52" s="13" t="n">
        <v>500000</v>
      </c>
      <c r="E52" s="14" t="n">
        <v>514.91</v>
      </c>
      <c r="F52" s="15" t="n">
        <v>0.0004</v>
      </c>
      <c r="G52" s="15" t="n">
        <v>0.067759</v>
      </c>
    </row>
    <row r="53">
      <c r="A53" s="12" t="inlineStr">
        <is>
          <t>6.8% NHPC SR AB STRPP E NCD 24-04-2030**</t>
        </is>
      </c>
      <c r="B53" s="30" t="inlineStr">
        <is>
          <t>INE848E07BN4</t>
        </is>
      </c>
      <c r="C53" s="30" t="inlineStr">
        <is>
          <t>CARE AAA</t>
        </is>
      </c>
      <c r="D53" s="13" t="n">
        <v>500000</v>
      </c>
      <c r="E53" s="14" t="n">
        <v>497.22</v>
      </c>
      <c r="F53" s="15" t="n">
        <v>0.0004</v>
      </c>
      <c r="G53" s="15" t="n">
        <v>0.0694</v>
      </c>
    </row>
    <row r="54">
      <c r="A54" s="12" t="inlineStr">
        <is>
          <t>6.75% HUDCO NCD RED 29-05-2030**</t>
        </is>
      </c>
      <c r="B54" s="30" t="inlineStr">
        <is>
          <t>INE031A08806</t>
        </is>
      </c>
      <c r="C54" s="30" t="inlineStr">
        <is>
          <t>ICRA AAA</t>
        </is>
      </c>
      <c r="D54" s="13" t="n">
        <v>500000</v>
      </c>
      <c r="E54" s="14" t="n">
        <v>494.77</v>
      </c>
      <c r="F54" s="15" t="n">
        <v>0.0004</v>
      </c>
      <c r="G54" s="15" t="n">
        <v>0.07019400000000001</v>
      </c>
    </row>
    <row r="55">
      <c r="A55" s="16" t="inlineStr">
        <is>
          <t>Sub Total</t>
        </is>
      </c>
      <c r="B55" s="31" t="n"/>
      <c r="C55" s="31" t="n"/>
      <c r="D55" s="17" t="n"/>
      <c r="E55" s="18" t="n">
        <v>1222407.77</v>
      </c>
      <c r="F55" s="19" t="n">
        <v>0.9131</v>
      </c>
      <c r="G55" s="20" t="n"/>
    </row>
    <row r="56">
      <c r="A56" s="12" t="n"/>
      <c r="B56" s="30" t="n"/>
      <c r="C56" s="30" t="n"/>
      <c r="D56" s="13" t="n"/>
      <c r="E56" s="14" t="n"/>
      <c r="F56" s="15" t="n"/>
      <c r="G56" s="15" t="n"/>
    </row>
    <row r="57">
      <c r="A57" s="16" t="inlineStr">
        <is>
          <t>Government Securities</t>
        </is>
      </c>
      <c r="B57" s="30" t="n"/>
      <c r="C57" s="30" t="n"/>
      <c r="D57" s="13" t="n"/>
      <c r="E57" s="14" t="n"/>
      <c r="F57" s="15" t="n"/>
      <c r="G57" s="15" t="n"/>
    </row>
    <row r="58">
      <c r="A58" s="12" t="inlineStr">
        <is>
          <t>7.32% GOVT OF INDIA RED 13-11-2030</t>
        </is>
      </c>
      <c r="B58" s="30" t="inlineStr">
        <is>
          <t>IN0020230135</t>
        </is>
      </c>
      <c r="C58" s="30" t="inlineStr">
        <is>
          <t>SOVEREIGN</t>
        </is>
      </c>
      <c r="D58" s="13" t="n">
        <v>65500000</v>
      </c>
      <c r="E58" s="14" t="n">
        <v>68019.98</v>
      </c>
      <c r="F58" s="15" t="n">
        <v>0.0508</v>
      </c>
      <c r="G58" s="15" t="n">
        <v>0.06487</v>
      </c>
    </row>
    <row r="59">
      <c r="A59" s="16" t="inlineStr">
        <is>
          <t>Sub Total</t>
        </is>
      </c>
      <c r="B59" s="31" t="n"/>
      <c r="C59" s="31" t="n"/>
      <c r="D59" s="17" t="n"/>
      <c r="E59" s="18" t="n">
        <v>68019.98</v>
      </c>
      <c r="F59" s="19" t="n">
        <v>0.0508</v>
      </c>
      <c r="G59" s="20" t="n"/>
    </row>
    <row r="60">
      <c r="A60" s="12" t="n"/>
      <c r="B60" s="30" t="n"/>
      <c r="C60" s="30" t="n"/>
      <c r="D60" s="13" t="n"/>
      <c r="E60" s="14" t="n"/>
      <c r="F60" s="15" t="n"/>
      <c r="G60" s="15" t="n"/>
    </row>
    <row r="61">
      <c r="A61" s="16" t="inlineStr">
        <is>
          <t>(b)Privately Placed/Unlisted</t>
        </is>
      </c>
      <c r="B61" s="30" t="n"/>
      <c r="C61" s="30" t="n"/>
      <c r="D61" s="13" t="n"/>
      <c r="E61" s="14" t="n"/>
      <c r="F61" s="15" t="n"/>
      <c r="G61" s="15" t="n"/>
    </row>
    <row r="62">
      <c r="A62" s="16" t="inlineStr">
        <is>
          <t>Sub Total</t>
        </is>
      </c>
      <c r="B62" s="30" t="n"/>
      <c r="C62" s="30" t="n"/>
      <c r="D62" s="13" t="n"/>
      <c r="E62" s="35" t="inlineStr">
        <is>
          <t>NIL</t>
        </is>
      </c>
      <c r="F62" s="36" t="inlineStr">
        <is>
          <t>NIL</t>
        </is>
      </c>
      <c r="G62" s="15" t="n"/>
    </row>
    <row r="63">
      <c r="A63" s="12" t="n"/>
      <c r="B63" s="30" t="n"/>
      <c r="C63" s="30" t="n"/>
      <c r="D63" s="13" t="n"/>
      <c r="E63" s="14" t="n"/>
      <c r="F63" s="15" t="n"/>
      <c r="G63" s="15" t="n"/>
    </row>
    <row r="64">
      <c r="A64" s="16" t="inlineStr">
        <is>
          <t>(c)Securitised Debt Instruments</t>
        </is>
      </c>
      <c r="B64" s="30" t="n"/>
      <c r="C64" s="30" t="n"/>
      <c r="D64" s="13" t="n"/>
      <c r="E64" s="14" t="n"/>
      <c r="F64" s="15" t="n"/>
      <c r="G64" s="15" t="n"/>
    </row>
    <row r="65">
      <c r="A65" s="16" t="inlineStr">
        <is>
          <t>Sub Total</t>
        </is>
      </c>
      <c r="B65" s="30" t="n"/>
      <c r="C65" s="30" t="n"/>
      <c r="D65" s="13" t="n"/>
      <c r="E65" s="35" t="inlineStr">
        <is>
          <t>NIL</t>
        </is>
      </c>
      <c r="F65" s="36" t="inlineStr">
        <is>
          <t>NIL</t>
        </is>
      </c>
      <c r="G65" s="15" t="n"/>
    </row>
    <row r="66">
      <c r="A66" s="12" t="n"/>
      <c r="B66" s="30" t="n"/>
      <c r="C66" s="30" t="n"/>
      <c r="D66" s="13" t="n"/>
      <c r="E66" s="14" t="n"/>
      <c r="F66" s="15" t="n"/>
      <c r="G66" s="15" t="n"/>
    </row>
    <row r="67">
      <c r="A67" s="21" t="inlineStr">
        <is>
          <t>TOTAL</t>
        </is>
      </c>
      <c r="B67" s="32" t="n"/>
      <c r="C67" s="32" t="n"/>
      <c r="D67" s="22" t="n"/>
      <c r="E67" s="18" t="n">
        <v>1290427.75</v>
      </c>
      <c r="F67" s="19" t="n">
        <v>0.9639</v>
      </c>
      <c r="G67" s="20" t="n"/>
    </row>
    <row r="68">
      <c r="A68" s="12" t="n"/>
      <c r="B68" s="30" t="n"/>
      <c r="C68" s="30" t="n"/>
      <c r="D68" s="13" t="n"/>
      <c r="E68" s="14" t="n"/>
      <c r="F68" s="15" t="n"/>
      <c r="G68" s="15" t="n"/>
    </row>
    <row r="69">
      <c r="A69" s="12" t="n"/>
      <c r="B69" s="30" t="n"/>
      <c r="C69" s="30" t="n"/>
      <c r="D69" s="13" t="n"/>
      <c r="E69" s="14" t="n"/>
      <c r="F69" s="15" t="n"/>
      <c r="G69" s="15" t="n"/>
    </row>
    <row r="70">
      <c r="A70" s="16" t="inlineStr">
        <is>
          <t>TREPS / Reverse Repo</t>
        </is>
      </c>
      <c r="B70" s="30" t="n"/>
      <c r="C70" s="30" t="n"/>
      <c r="D70" s="13" t="n"/>
      <c r="E70" s="14" t="n"/>
      <c r="F70" s="15" t="n"/>
      <c r="G70" s="15" t="n"/>
    </row>
    <row r="71">
      <c r="A71" s="12" t="inlineStr">
        <is>
          <t>Clearing Corporation of India Ltd.</t>
        </is>
      </c>
      <c r="B71" s="30" t="n"/>
      <c r="C71" s="30" t="n"/>
      <c r="D71" s="13" t="n"/>
      <c r="E71" s="14" t="n">
        <v>653.9</v>
      </c>
      <c r="F71" s="15" t="n">
        <v>0.0005</v>
      </c>
      <c r="G71" s="15" t="n">
        <v>0.053335</v>
      </c>
    </row>
    <row r="72">
      <c r="A72" s="16" t="inlineStr">
        <is>
          <t>Sub Total</t>
        </is>
      </c>
      <c r="B72" s="31" t="n"/>
      <c r="C72" s="31" t="n"/>
      <c r="D72" s="17" t="n"/>
      <c r="E72" s="18" t="n">
        <v>653.9</v>
      </c>
      <c r="F72" s="19" t="n">
        <v>0.0005</v>
      </c>
      <c r="G72" s="20" t="n"/>
    </row>
    <row r="73">
      <c r="A73" s="12" t="n"/>
      <c r="B73" s="30" t="n"/>
      <c r="C73" s="30" t="n"/>
      <c r="D73" s="13" t="n"/>
      <c r="E73" s="14" t="n"/>
      <c r="F73" s="15" t="n"/>
      <c r="G73" s="15" t="n"/>
    </row>
    <row r="74">
      <c r="A74" s="21" t="inlineStr">
        <is>
          <t>TOTAL</t>
        </is>
      </c>
      <c r="B74" s="32" t="n"/>
      <c r="C74" s="32" t="n"/>
      <c r="D74" s="22" t="n"/>
      <c r="E74" s="18" t="n">
        <v>653.9</v>
      </c>
      <c r="F74" s="19" t="n">
        <v>0.0005</v>
      </c>
      <c r="G74" s="20" t="n"/>
    </row>
    <row r="75">
      <c r="A75" s="12" t="inlineStr">
        <is>
          <t>Accrued Interest</t>
        </is>
      </c>
      <c r="B75" s="30" t="n"/>
      <c r="C75" s="30" t="n"/>
      <c r="D75" s="13" t="n"/>
      <c r="E75" s="14" t="n">
        <v>47701.8425095</v>
      </c>
      <c r="F75" s="15" t="n">
        <v>0.035632</v>
      </c>
      <c r="G75" s="15" t="n"/>
    </row>
    <row r="76">
      <c r="A76" s="12" t="inlineStr">
        <is>
          <t>Net Receivables/(Payables)</t>
        </is>
      </c>
      <c r="B76" s="30" t="n"/>
      <c r="C76" s="30" t="n"/>
      <c r="D76" s="13" t="n"/>
      <c r="E76" s="23" t="n">
        <v>-59.0925095</v>
      </c>
      <c r="F76" s="24" t="n">
        <v>-3.2e-05</v>
      </c>
      <c r="G76" s="15" t="n">
        <v>0.053335</v>
      </c>
    </row>
    <row r="77">
      <c r="A77" s="25" t="inlineStr">
        <is>
          <t>GRAND TOTAL</t>
        </is>
      </c>
      <c r="B77" s="33" t="n"/>
      <c r="C77" s="33" t="n"/>
      <c r="D77" s="26" t="n"/>
      <c r="E77" s="27" t="n">
        <v>1338724.4</v>
      </c>
      <c r="F77" s="28" t="n">
        <v>1</v>
      </c>
      <c r="G77" s="28" t="n"/>
    </row>
    <row r="79">
      <c r="A79" s="74" t="inlineStr">
        <is>
          <t>**Non Traded Security</t>
        </is>
      </c>
    </row>
    <row r="80">
      <c r="A80" s="74" t="inlineStr">
        <is>
          <t>In accordance with SEBI Circular no. SEBI/HO/IMD/PoD2/P/CIR/2024/183 dated December 13, 2024, Debt Index Replication Factor (DIRF) is 68.2%.</t>
        </is>
      </c>
    </row>
    <row r="82">
      <c r="A82" s="74" t="inlineStr">
        <is>
          <t>Notes:</t>
        </is>
      </c>
    </row>
    <row r="83" ht="29" customHeight="1">
      <c r="A83" s="48" t="inlineStr">
        <is>
          <t>1. Security in default beyond its maturiy date</t>
        </is>
      </c>
      <c r="B83" s="34" t="inlineStr">
        <is>
          <t>NIL</t>
        </is>
      </c>
    </row>
    <row r="84">
      <c r="A84" t="inlineStr">
        <is>
          <t>2. NAV at the beginning of the period (Rs. per unit)</t>
        </is>
      </c>
    </row>
    <row r="85">
      <c r="A85" t="inlineStr">
        <is>
          <t>Plan /option (Face Value 1000)</t>
        </is>
      </c>
      <c r="B85" t="inlineStr">
        <is>
          <t>As on</t>
        </is>
      </c>
      <c r="C85" t="inlineStr">
        <is>
          <t>As on</t>
        </is>
      </c>
    </row>
    <row r="86">
      <c r="B86" s="49" t="n">
        <v>45989</v>
      </c>
      <c r="C86" s="49" t="n">
        <v>46022</v>
      </c>
    </row>
    <row r="87">
      <c r="A87" t="inlineStr">
        <is>
          <t>Growth Option</t>
        </is>
      </c>
      <c r="B87" t="n">
        <v>1398.5451</v>
      </c>
      <c r="C87" t="n">
        <v>1396.9091</v>
      </c>
    </row>
    <row r="89">
      <c r="A89" t="inlineStr">
        <is>
          <t xml:space="preserve">3. Total Dividend (Net) declared during the month </t>
        </is>
      </c>
      <c r="B89" s="34" t="inlineStr">
        <is>
          <t>NIL</t>
        </is>
      </c>
    </row>
    <row r="90">
      <c r="A90" t="inlineStr">
        <is>
          <t>4. Bonus was declared during the month</t>
        </is>
      </c>
      <c r="B90" s="34" t="inlineStr">
        <is>
          <t>NIL</t>
        </is>
      </c>
    </row>
    <row r="91" ht="58" customHeight="1">
      <c r="A91" s="48" t="inlineStr">
        <is>
          <t>5. Investment in Repo of Corporate Debt Securities during the month ended December 31, 2025</t>
        </is>
      </c>
      <c r="B91" s="34" t="inlineStr">
        <is>
          <t>NIL</t>
        </is>
      </c>
    </row>
    <row r="92" ht="43.5" customHeight="1">
      <c r="A92" s="48" t="inlineStr">
        <is>
          <t>6. Investment in foreign securities/ADRs/GDRs at the end of the month</t>
        </is>
      </c>
      <c r="B92" s="34" t="inlineStr">
        <is>
          <t>NIL</t>
        </is>
      </c>
    </row>
    <row r="93">
      <c r="A93" t="inlineStr">
        <is>
          <t>7. Average Portfolio Maturity</t>
        </is>
      </c>
      <c r="B93" s="51">
        <f>B108</f>
        <v/>
      </c>
    </row>
    <row r="94" ht="72.5" customHeight="1">
      <c r="A94" s="48" t="inlineStr">
        <is>
          <t>8. Total gross exposure to derivative instruments (excluding reversed positions) at the end of the month (Rs. in Lakhs)</t>
        </is>
      </c>
      <c r="B94" s="34" t="inlineStr">
        <is>
          <t>NIL</t>
        </is>
      </c>
    </row>
    <row r="95">
      <c r="B95" s="34" t="n"/>
    </row>
    <row r="96" ht="58" customHeight="1">
      <c r="A96" s="48" t="inlineStr">
        <is>
          <t>9. Margin Deposits includes Margin money placed on derivatives other than margin money placed with bank</t>
        </is>
      </c>
      <c r="B96" s="34" t="inlineStr">
        <is>
          <t>NIL</t>
        </is>
      </c>
    </row>
    <row r="97" ht="58" customHeight="1">
      <c r="A97" s="48" t="inlineStr">
        <is>
          <t>10. Value of investment made by other schemes under same management (Rs. In Lakhs)</t>
        </is>
      </c>
      <c r="B97" t="n">
        <v>466744.91</v>
      </c>
    </row>
    <row r="98" ht="43.5" customHeight="1">
      <c r="A98" s="48" t="inlineStr">
        <is>
          <t>11. Number of instance of deviation In valuation of securities</t>
        </is>
      </c>
      <c r="B98" s="34" t="inlineStr">
        <is>
          <t>NIL</t>
        </is>
      </c>
    </row>
    <row r="99" ht="43.5" customHeight="1">
      <c r="A99" s="48" t="inlineStr">
        <is>
          <t>12. Total value and percentage of illiquid equity shares / securities</t>
        </is>
      </c>
      <c r="B99" s="34" t="inlineStr">
        <is>
          <t>NIL</t>
        </is>
      </c>
    </row>
    <row r="101">
      <c r="A101" t="inlineStr">
        <is>
          <t>Portfolio Information</t>
        </is>
      </c>
    </row>
    <row r="102">
      <c r="A102" s="52" t="inlineStr">
        <is>
          <t>Scheme Name :</t>
        </is>
      </c>
      <c r="B102" s="52" t="inlineStr">
        <is>
          <t>BHARAT Bond ETF - April 2031</t>
        </is>
      </c>
    </row>
    <row r="103">
      <c r="A103" s="52" t="inlineStr">
        <is>
          <t>Description (if any)</t>
        </is>
      </c>
      <c r="B103" s="52" t="inlineStr">
        <is>
          <t>Debt ETFs</t>
        </is>
      </c>
    </row>
    <row r="104">
      <c r="A104" s="52" t="n"/>
      <c r="B104" s="52" t="n"/>
    </row>
    <row r="105">
      <c r="A105" s="52" t="inlineStr">
        <is>
          <t>Annualised Portfolio YTM* :</t>
        </is>
      </c>
      <c r="B105" s="53" t="n">
        <v>6.96452086578708</v>
      </c>
    </row>
    <row r="106">
      <c r="A106" s="52" t="n"/>
      <c r="B106" s="52" t="n"/>
    </row>
    <row r="107">
      <c r="A107" s="52" t="inlineStr">
        <is>
          <t>Macaulay Duration</t>
        </is>
      </c>
      <c r="B107" s="56" t="n">
        <v>4.3248</v>
      </c>
    </row>
    <row r="108">
      <c r="A108" s="52" t="inlineStr">
        <is>
          <t>Residual Maturity</t>
        </is>
      </c>
      <c r="B108" s="54" t="n">
        <v>5.117674041134674</v>
      </c>
    </row>
    <row r="109">
      <c r="A109" s="52" t="n"/>
      <c r="B109" s="52" t="n"/>
    </row>
    <row r="110">
      <c r="A110" s="52" t="inlineStr">
        <is>
          <t xml:space="preserve">As on (Date) </t>
        </is>
      </c>
      <c r="B110" s="55" t="n">
        <v>46022</v>
      </c>
    </row>
    <row r="112" ht="70" customHeight="1">
      <c r="A112" s="76" t="inlineStr">
        <is>
          <t>Scheme Name</t>
        </is>
      </c>
      <c r="B112" s="76" t="inlineStr">
        <is>
          <t>Risk- O - Meter</t>
        </is>
      </c>
      <c r="C112" s="76" t="inlineStr">
        <is>
          <t>Benchmark of the Scheme</t>
        </is>
      </c>
      <c r="D112" s="76" t="inlineStr">
        <is>
          <t>Benchmark Risk-o-meter</t>
        </is>
      </c>
    </row>
    <row r="113" ht="70" customHeight="1">
      <c r="A113" s="76" t="inlineStr">
        <is>
          <t>BHARAT Bond ETF - April 2031</t>
        </is>
      </c>
      <c r="B113" s="76" t="n"/>
      <c r="C113" s="76" t="inlineStr">
        <is>
          <t>NIFTY BHARAT Bond Index - April 2031</t>
        </is>
      </c>
      <c r="D113" s="76" t="n"/>
      <c r="E113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G98"/>
  <sheetViews>
    <sheetView showGridLines="0" workbookViewId="0">
      <pane ySplit="4" topLeftCell="A48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BHARAT BOND ETF – APRIL 2032 AS ON DECEMBER 31, 2025</t>
        </is>
      </c>
    </row>
    <row r="2" ht="35" customHeight="1">
      <c r="A2" s="75" t="inlineStr">
        <is>
          <t>(An open ended Target Maturity Exchange Traded Bond Fund predominantly investing in constituents of Nifty BHARAT Bond Index - April 2032)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Equity &amp; Equity related</t>
        </is>
      </c>
      <c r="B7" s="30" t="n"/>
      <c r="C7" s="30" t="n"/>
      <c r="D7" s="13" t="n"/>
      <c r="E7" s="14" t="inlineStr">
        <is>
          <t>NIL</t>
        </is>
      </c>
      <c r="F7" s="15" t="inlineStr">
        <is>
          <t>NIL</t>
        </is>
      </c>
      <c r="G7" s="15" t="n"/>
    </row>
    <row r="8">
      <c r="A8" s="12" t="n"/>
      <c r="B8" s="30" t="n"/>
      <c r="C8" s="30" t="n"/>
      <c r="D8" s="13" t="n"/>
      <c r="E8" s="14" t="n"/>
      <c r="F8" s="15" t="n"/>
      <c r="G8" s="15" t="n"/>
    </row>
    <row r="9">
      <c r="A9" s="16" t="inlineStr">
        <is>
          <t>Debt Instruments</t>
        </is>
      </c>
      <c r="B9" s="30" t="n"/>
      <c r="C9" s="30" t="n"/>
      <c r="D9" s="13" t="n"/>
      <c r="E9" s="14" t="n"/>
      <c r="F9" s="15" t="n"/>
      <c r="G9" s="15" t="n"/>
    </row>
    <row r="10">
      <c r="A10" s="16" t="inlineStr">
        <is>
          <t>(a)Listed / Awaiting listing on stock Exchanges</t>
        </is>
      </c>
      <c r="B10" s="30" t="n"/>
      <c r="C10" s="30" t="n"/>
      <c r="D10" s="13" t="n"/>
      <c r="E10" s="14" t="n"/>
      <c r="F10" s="15" t="n"/>
      <c r="G10" s="15" t="n"/>
    </row>
    <row r="11">
      <c r="A11" s="12" t="inlineStr">
        <is>
          <t>6.92% REC LTD NCD RED 20-03-2032**</t>
        </is>
      </c>
      <c r="B11" s="30" t="inlineStr">
        <is>
          <t>INE020B08DV3</t>
        </is>
      </c>
      <c r="C11" s="30" t="inlineStr">
        <is>
          <t>CRISIL AAA</t>
        </is>
      </c>
      <c r="D11" s="13" t="n">
        <v>149500000</v>
      </c>
      <c r="E11" s="14" t="n">
        <v>147943.11</v>
      </c>
      <c r="F11" s="15" t="n">
        <v>0.1377</v>
      </c>
      <c r="G11" s="15" t="n">
        <v>0.07124999999999999</v>
      </c>
    </row>
    <row r="12">
      <c r="A12" s="12" t="inlineStr">
        <is>
          <t>6.92% POWER FINANCE NCD 14-04-32**</t>
        </is>
      </c>
      <c r="B12" s="30" t="inlineStr">
        <is>
          <t>INE134E08LN6</t>
        </is>
      </c>
      <c r="C12" s="30" t="inlineStr">
        <is>
          <t>CRISIL AAA</t>
        </is>
      </c>
      <c r="D12" s="13" t="n">
        <v>123500000</v>
      </c>
      <c r="E12" s="14" t="n">
        <v>122254.63</v>
      </c>
      <c r="F12" s="15" t="n">
        <v>0.1138</v>
      </c>
      <c r="G12" s="15" t="n">
        <v>0.0713</v>
      </c>
    </row>
    <row r="13">
      <c r="A13" s="12" t="inlineStr">
        <is>
          <t>6.74% NTPC LTD RED 14-04-2032**</t>
        </is>
      </c>
      <c r="B13" s="30" t="inlineStr">
        <is>
          <t>INE733E08205</t>
        </is>
      </c>
      <c r="C13" s="30" t="inlineStr">
        <is>
          <t>CRISIL AAA</t>
        </is>
      </c>
      <c r="D13" s="13" t="n">
        <v>92000000</v>
      </c>
      <c r="E13" s="14" t="n">
        <v>90997.75</v>
      </c>
      <c r="F13" s="15" t="n">
        <v>0.0847</v>
      </c>
      <c r="G13" s="15" t="n">
        <v>0.06965</v>
      </c>
    </row>
    <row r="14">
      <c r="A14" s="12" t="inlineStr">
        <is>
          <t>7.48% MANGALORE REF&amp;PET 14-04-2032**</t>
        </is>
      </c>
      <c r="B14" s="30" t="inlineStr">
        <is>
          <t>INE103A08050</t>
        </is>
      </c>
      <c r="C14" s="30" t="inlineStr">
        <is>
          <t>CARE AAA</t>
        </is>
      </c>
      <c r="D14" s="13" t="n">
        <v>83700000</v>
      </c>
      <c r="E14" s="14" t="n">
        <v>85128.92999999999</v>
      </c>
      <c r="F14" s="15" t="n">
        <v>0.07920000000000001</v>
      </c>
      <c r="G14" s="15" t="n">
        <v>0.07140000000000001</v>
      </c>
    </row>
    <row r="15">
      <c r="A15" s="12" t="inlineStr">
        <is>
          <t>6.87% NHAI NCD RED 14-04-2032**</t>
        </is>
      </c>
      <c r="B15" s="30" t="inlineStr">
        <is>
          <t>INE906B07JA6</t>
        </is>
      </c>
      <c r="C15" s="30" t="inlineStr">
        <is>
          <t>CRISIL AAA</t>
        </is>
      </c>
      <c r="D15" s="13" t="n">
        <v>82000000</v>
      </c>
      <c r="E15" s="14" t="n">
        <v>81272.41</v>
      </c>
      <c r="F15" s="15" t="n">
        <v>0.0756</v>
      </c>
      <c r="G15" s="15" t="n">
        <v>0.07055</v>
      </c>
    </row>
    <row r="16">
      <c r="A16" s="12" t="inlineStr">
        <is>
          <t>6.87% IRFC NCD RED 14-04-2032**</t>
        </is>
      </c>
      <c r="B16" s="30" t="inlineStr">
        <is>
          <t>INE053F08163</t>
        </is>
      </c>
      <c r="C16" s="30" t="inlineStr">
        <is>
          <t>CRISIL AAA</t>
        </is>
      </c>
      <c r="D16" s="13" t="n">
        <v>75000000</v>
      </c>
      <c r="E16" s="14" t="n">
        <v>74222.10000000001</v>
      </c>
      <c r="F16" s="15" t="n">
        <v>0.06909999999999999</v>
      </c>
      <c r="G16" s="15" t="n">
        <v>0.0708</v>
      </c>
    </row>
    <row r="17">
      <c r="A17" s="12" t="inlineStr">
        <is>
          <t>7.79% IOC NCD RED 12-04-2032**</t>
        </is>
      </c>
      <c r="B17" s="30" t="inlineStr">
        <is>
          <t>INE242A08528</t>
        </is>
      </c>
      <c r="C17" s="30" t="inlineStr">
        <is>
          <t>CRISIL AAA</t>
        </is>
      </c>
      <c r="D17" s="13" t="n">
        <v>50500000</v>
      </c>
      <c r="E17" s="14" t="n">
        <v>52619.03</v>
      </c>
      <c r="F17" s="15" t="n">
        <v>0.049</v>
      </c>
      <c r="G17" s="15" t="n">
        <v>0.06934999999999999</v>
      </c>
    </row>
    <row r="18">
      <c r="A18" s="12" t="inlineStr">
        <is>
          <t>6.85% NABARD NCD RED 14-04-2032**</t>
        </is>
      </c>
      <c r="B18" s="30" t="inlineStr">
        <is>
          <t>INE261F08DL5</t>
        </is>
      </c>
      <c r="C18" s="30" t="inlineStr">
        <is>
          <t>CRISIL AAA</t>
        </is>
      </c>
      <c r="D18" s="13" t="n">
        <v>50000000</v>
      </c>
      <c r="E18" s="14" t="n">
        <v>49286.35</v>
      </c>
      <c r="F18" s="15" t="n">
        <v>0.0459</v>
      </c>
      <c r="G18" s="15" t="n">
        <v>0.0713</v>
      </c>
    </row>
    <row r="19">
      <c r="A19" s="12" t="inlineStr">
        <is>
          <t>7.81% HPCL NCD RED 13-04-2032**</t>
        </is>
      </c>
      <c r="B19" s="30" t="inlineStr">
        <is>
          <t>INE094A08119</t>
        </is>
      </c>
      <c r="C19" s="30" t="inlineStr">
        <is>
          <t>CRISIL AAA</t>
        </is>
      </c>
      <c r="D19" s="13" t="n">
        <v>39500000</v>
      </c>
      <c r="E19" s="14" t="n">
        <v>41197.35</v>
      </c>
      <c r="F19" s="15" t="n">
        <v>0.0383</v>
      </c>
      <c r="G19" s="15" t="n">
        <v>0.06934999999999999</v>
      </c>
    </row>
    <row r="20">
      <c r="A20" s="12" t="inlineStr">
        <is>
          <t>6.92% IRFC NCD SR 161 RED 29-08-2031**</t>
        </is>
      </c>
      <c r="B20" s="30" t="inlineStr">
        <is>
          <t>INE053F08122</t>
        </is>
      </c>
      <c r="C20" s="30" t="inlineStr">
        <is>
          <t>CRISIL AAA</t>
        </is>
      </c>
      <c r="D20" s="13" t="n">
        <v>39000000</v>
      </c>
      <c r="E20" s="14" t="n">
        <v>38732.69</v>
      </c>
      <c r="F20" s="15" t="n">
        <v>0.036</v>
      </c>
      <c r="G20" s="15" t="n">
        <v>0.070687</v>
      </c>
    </row>
    <row r="21">
      <c r="A21" s="12" t="inlineStr">
        <is>
          <t>6.85% NLC INDIA RED 13-04-2032**</t>
        </is>
      </c>
      <c r="B21" s="30" t="inlineStr">
        <is>
          <t>INE589A08043</t>
        </is>
      </c>
      <c r="C21" s="30" t="inlineStr">
        <is>
          <t>CRISIL AAA</t>
        </is>
      </c>
      <c r="D21" s="13" t="n">
        <v>38000000</v>
      </c>
      <c r="E21" s="14" t="n">
        <v>37564.52</v>
      </c>
      <c r="F21" s="15" t="n">
        <v>0.035</v>
      </c>
      <c r="G21" s="15" t="n">
        <v>0.07087499999999999</v>
      </c>
    </row>
    <row r="22">
      <c r="A22" s="12" t="inlineStr">
        <is>
          <t>7.2% NAT HSG BANK NCD RED 03-10-2031**</t>
        </is>
      </c>
      <c r="B22" s="30" t="inlineStr">
        <is>
          <t>INE557F08GB0</t>
        </is>
      </c>
      <c r="C22" s="30" t="inlineStr">
        <is>
          <t>CARE AAA</t>
        </is>
      </c>
      <c r="D22" s="13" t="n">
        <v>28000000</v>
      </c>
      <c r="E22" s="14" t="n">
        <v>28224.53</v>
      </c>
      <c r="F22" s="15" t="n">
        <v>0.0263</v>
      </c>
      <c r="G22" s="15" t="n">
        <v>0.0703</v>
      </c>
    </row>
    <row r="23">
      <c r="A23" s="12" t="inlineStr">
        <is>
          <t>7.82% PFC SR BS225 NCD RED 12-03-2032**</t>
        </is>
      </c>
      <c r="B23" s="30" t="inlineStr">
        <is>
          <t>INE134E08ME3</t>
        </is>
      </c>
      <c r="C23" s="30" t="inlineStr">
        <is>
          <t>CRISIL AAA</t>
        </is>
      </c>
      <c r="D23" s="13" t="n">
        <v>25000000</v>
      </c>
      <c r="E23" s="14" t="n">
        <v>25829.45</v>
      </c>
      <c r="F23" s="15" t="n">
        <v>0.024</v>
      </c>
      <c r="G23" s="15" t="n">
        <v>0.0713</v>
      </c>
    </row>
    <row r="24">
      <c r="A24" s="12" t="inlineStr">
        <is>
          <t>6.89% IRFC NCD RED 18-07-2031**</t>
        </is>
      </c>
      <c r="B24" s="30" t="inlineStr">
        <is>
          <t>INE053F08106</t>
        </is>
      </c>
      <c r="C24" s="30" t="inlineStr">
        <is>
          <t>CRISIL AAA</t>
        </is>
      </c>
      <c r="D24" s="13" t="n">
        <v>19000000</v>
      </c>
      <c r="E24" s="14" t="n">
        <v>18845.26</v>
      </c>
      <c r="F24" s="15" t="n">
        <v>0.0175</v>
      </c>
      <c r="G24" s="15" t="n">
        <v>0.070687</v>
      </c>
    </row>
    <row r="25">
      <c r="A25" s="12" t="inlineStr">
        <is>
          <t>7.35% NHB NCD RED 02-01-2032**</t>
        </is>
      </c>
      <c r="B25" s="30" t="inlineStr">
        <is>
          <t>INE557F08GD6</t>
        </is>
      </c>
      <c r="C25" s="30" t="inlineStr">
        <is>
          <t>CARE AAA</t>
        </is>
      </c>
      <c r="D25" s="13" t="n">
        <v>17500000</v>
      </c>
      <c r="E25" s="14" t="n">
        <v>17731.11</v>
      </c>
      <c r="F25" s="15" t="n">
        <v>0.0165</v>
      </c>
      <c r="G25" s="15" t="n">
        <v>0.0707</v>
      </c>
    </row>
    <row r="26">
      <c r="A26" s="12" t="inlineStr">
        <is>
          <t>6.69% NTPC LTD NCD RED 12-09-2031**</t>
        </is>
      </c>
      <c r="B26" s="30" t="inlineStr">
        <is>
          <t>INE733E08197</t>
        </is>
      </c>
      <c r="C26" s="30" t="inlineStr">
        <is>
          <t>CRISIL AAA</t>
        </is>
      </c>
      <c r="D26" s="13" t="n">
        <v>11000000</v>
      </c>
      <c r="E26" s="14" t="n">
        <v>10891.56</v>
      </c>
      <c r="F26" s="15" t="n">
        <v>0.0101</v>
      </c>
      <c r="G26" s="15" t="n">
        <v>0.06895</v>
      </c>
    </row>
    <row r="27">
      <c r="A27" s="12" t="inlineStr">
        <is>
          <t>7.38% NABARD NCD RED 20-10-2031**</t>
        </is>
      </c>
      <c r="B27" s="30" t="inlineStr">
        <is>
          <t>INE261F08683</t>
        </is>
      </c>
      <c r="C27" s="30" t="inlineStr">
        <is>
          <t>CRISIL AAA</t>
        </is>
      </c>
      <c r="D27" s="13" t="n">
        <v>10000000</v>
      </c>
      <c r="E27" s="14" t="n">
        <v>10130.08</v>
      </c>
      <c r="F27" s="15" t="n">
        <v>0.0094</v>
      </c>
      <c r="G27" s="15" t="n">
        <v>0.0709</v>
      </c>
    </row>
    <row r="28">
      <c r="A28" s="12" t="inlineStr">
        <is>
          <t>8.12% EXIM BANK SR T02 NCD 25-04-2031**</t>
        </is>
      </c>
      <c r="B28" s="30" t="inlineStr">
        <is>
          <t>INE514E08FC4</t>
        </is>
      </c>
      <c r="C28" s="30" t="inlineStr">
        <is>
          <t>CRISIL AAA</t>
        </is>
      </c>
      <c r="D28" s="13" t="n">
        <v>9000000</v>
      </c>
      <c r="E28" s="14" t="n">
        <v>9439.48</v>
      </c>
      <c r="F28" s="15" t="n">
        <v>0.008800000000000001</v>
      </c>
      <c r="G28" s="15" t="n">
        <v>0.06975000000000001</v>
      </c>
    </row>
    <row r="29">
      <c r="A29" s="12" t="inlineStr">
        <is>
          <t>7.55% PGC SERIES LV NCD RED 21-09-2031**</t>
        </is>
      </c>
      <c r="B29" s="30" t="inlineStr">
        <is>
          <t>INE752E07OB6</t>
        </is>
      </c>
      <c r="C29" s="30" t="inlineStr">
        <is>
          <t>CRISIL AAA</t>
        </is>
      </c>
      <c r="D29" s="13" t="n">
        <v>7700000</v>
      </c>
      <c r="E29" s="14" t="n">
        <v>7898.95</v>
      </c>
      <c r="F29" s="15" t="n">
        <v>0.0074</v>
      </c>
      <c r="G29" s="15" t="n">
        <v>0.069758</v>
      </c>
    </row>
    <row r="30">
      <c r="A30" s="12" t="inlineStr">
        <is>
          <t>8.25% EXIM BANK SR T04 NCD 23-06-2031**</t>
        </is>
      </c>
      <c r="B30" s="30" t="inlineStr">
        <is>
          <t>INE514E08FE0</t>
        </is>
      </c>
      <c r="C30" s="30" t="inlineStr">
        <is>
          <t>CRISIL AAA</t>
        </is>
      </c>
      <c r="D30" s="13" t="n">
        <v>6000000</v>
      </c>
      <c r="E30" s="14" t="n">
        <v>6334.34</v>
      </c>
      <c r="F30" s="15" t="n">
        <v>0.0059</v>
      </c>
      <c r="G30" s="15" t="n">
        <v>0.06975000000000001</v>
      </c>
    </row>
    <row r="31">
      <c r="A31" s="12" t="inlineStr">
        <is>
          <t>8.13% PGCIL NCD 25-04-2031 LIII L**</t>
        </is>
      </c>
      <c r="B31" s="30" t="inlineStr">
        <is>
          <t>INE752E07NX2</t>
        </is>
      </c>
      <c r="C31" s="30" t="inlineStr">
        <is>
          <t>CRISIL AAA</t>
        </is>
      </c>
      <c r="D31" s="13" t="n">
        <v>6000000</v>
      </c>
      <c r="E31" s="14" t="n">
        <v>6300.7</v>
      </c>
      <c r="F31" s="15" t="n">
        <v>0.0059</v>
      </c>
      <c r="G31" s="15" t="n">
        <v>0.06955799999999999</v>
      </c>
    </row>
    <row r="32">
      <c r="A32" s="12" t="inlineStr">
        <is>
          <t>8.1% NTPC NCD RED 27-05-2031**</t>
        </is>
      </c>
      <c r="B32" s="30" t="inlineStr">
        <is>
          <t>INE733E07KD0</t>
        </is>
      </c>
      <c r="C32" s="30" t="inlineStr">
        <is>
          <t>CRISIL AAA</t>
        </is>
      </c>
      <c r="D32" s="13" t="n">
        <v>5500000</v>
      </c>
      <c r="E32" s="14" t="n">
        <v>5792.06</v>
      </c>
      <c r="F32" s="15" t="n">
        <v>0.0054</v>
      </c>
      <c r="G32" s="15" t="n">
        <v>0.06875000000000001</v>
      </c>
    </row>
    <row r="33">
      <c r="A33" s="12" t="inlineStr">
        <is>
          <t>8.11% EXIM BANK SR T05 NCD R 11-07-2031**</t>
        </is>
      </c>
      <c r="B33" s="30" t="inlineStr">
        <is>
          <t>INE514E08FF7</t>
        </is>
      </c>
      <c r="C33" s="30" t="inlineStr">
        <is>
          <t>CRISIL AAA</t>
        </is>
      </c>
      <c r="D33" s="13" t="n">
        <v>4500000</v>
      </c>
      <c r="E33" s="14" t="n">
        <v>4720.46</v>
      </c>
      <c r="F33" s="15" t="n">
        <v>0.0044</v>
      </c>
      <c r="G33" s="15" t="n">
        <v>0.06995</v>
      </c>
    </row>
    <row r="34">
      <c r="A34" s="12" t="inlineStr">
        <is>
          <t>7.30% NABARD NCD RED 26-12-2031**</t>
        </is>
      </c>
      <c r="B34" s="30" t="inlineStr">
        <is>
          <t>INE261F08717</t>
        </is>
      </c>
      <c r="C34" s="30" t="inlineStr">
        <is>
          <t>CRISIL AAA</t>
        </is>
      </c>
      <c r="D34" s="13" t="n">
        <v>3500000</v>
      </c>
      <c r="E34" s="14" t="n">
        <v>3555.9</v>
      </c>
      <c r="F34" s="15" t="n">
        <v>0.0033</v>
      </c>
      <c r="G34" s="15" t="n">
        <v>0.0709</v>
      </c>
    </row>
    <row r="35">
      <c r="A35" s="12" t="inlineStr">
        <is>
          <t>7.02% EXIM BANK NCD RED SR T 25-11-2031**</t>
        </is>
      </c>
      <c r="B35" s="30" t="inlineStr">
        <is>
          <t>INE514E08FH3</t>
        </is>
      </c>
      <c r="C35" s="30" t="inlineStr">
        <is>
          <t>CRISIL AAA</t>
        </is>
      </c>
      <c r="D35" s="13" t="n">
        <v>2500000</v>
      </c>
      <c r="E35" s="14" t="n">
        <v>2502.41</v>
      </c>
      <c r="F35" s="15" t="n">
        <v>0.0023</v>
      </c>
      <c r="G35" s="15" t="n">
        <v>0.06995</v>
      </c>
    </row>
    <row r="36">
      <c r="A36" s="12" t="inlineStr">
        <is>
          <t>8.17% NHPC LTD SR U-1 NCD 27-06-2031**</t>
        </is>
      </c>
      <c r="B36" s="30" t="inlineStr">
        <is>
          <t>INE848E07922</t>
        </is>
      </c>
      <c r="C36" s="30" t="inlineStr">
        <is>
          <t>CARE AAA</t>
        </is>
      </c>
      <c r="D36" s="13" t="n">
        <v>1500000</v>
      </c>
      <c r="E36" s="14" t="n">
        <v>1578.24</v>
      </c>
      <c r="F36" s="15" t="n">
        <v>0.0015</v>
      </c>
      <c r="G36" s="15" t="n">
        <v>0.069775</v>
      </c>
    </row>
    <row r="37">
      <c r="A37" s="12" t="inlineStr">
        <is>
          <t>8.24% NHPC LTD SER U NCD RED 27-06-2031**</t>
        </is>
      </c>
      <c r="B37" s="30" t="inlineStr">
        <is>
          <t>INE848E07914</t>
        </is>
      </c>
      <c r="C37" s="30" t="inlineStr">
        <is>
          <t>CARE AAA</t>
        </is>
      </c>
      <c r="D37" s="13" t="n">
        <v>1000000</v>
      </c>
      <c r="E37" s="14" t="n">
        <v>1055.26</v>
      </c>
      <c r="F37" s="15" t="n">
        <v>0.001</v>
      </c>
      <c r="G37" s="15" t="n">
        <v>0.069775</v>
      </c>
    </row>
    <row r="38">
      <c r="A38" s="12" t="inlineStr">
        <is>
          <t>7.49% NTPC LTD NCD RED 07-11-2031**</t>
        </is>
      </c>
      <c r="B38" s="30" t="inlineStr">
        <is>
          <t>INE733E07KG3</t>
        </is>
      </c>
      <c r="C38" s="30" t="inlineStr">
        <is>
          <t>CRISIL AAA</t>
        </is>
      </c>
      <c r="D38" s="13" t="n">
        <v>1000000</v>
      </c>
      <c r="E38" s="14" t="n">
        <v>1027.55</v>
      </c>
      <c r="F38" s="15" t="n">
        <v>0.001</v>
      </c>
      <c r="G38" s="15" t="n">
        <v>0.06895</v>
      </c>
    </row>
    <row r="39">
      <c r="A39" s="12" t="inlineStr">
        <is>
          <t>7.25% NPCIL NCD RED 15-12-2031 XXXIII E**</t>
        </is>
      </c>
      <c r="B39" s="30" t="inlineStr">
        <is>
          <t>INE206D08451</t>
        </is>
      </c>
      <c r="C39" s="30" t="inlineStr">
        <is>
          <t>CRISIL AAA</t>
        </is>
      </c>
      <c r="D39" s="13" t="n">
        <v>500000</v>
      </c>
      <c r="E39" s="14" t="n">
        <v>508.85</v>
      </c>
      <c r="F39" s="15" t="n">
        <v>0.0005</v>
      </c>
      <c r="G39" s="15" t="n">
        <v>0.07000000000000001</v>
      </c>
    </row>
    <row r="40">
      <c r="A40" s="16" t="inlineStr">
        <is>
          <t>Sub Total</t>
        </is>
      </c>
      <c r="B40" s="31" t="n"/>
      <c r="C40" s="31" t="n"/>
      <c r="D40" s="17" t="n"/>
      <c r="E40" s="18" t="n">
        <v>983585.0600000001</v>
      </c>
      <c r="F40" s="19" t="n">
        <v>0.9155</v>
      </c>
      <c r="G40" s="20" t="n"/>
    </row>
    <row r="41">
      <c r="A41" s="12" t="n"/>
      <c r="B41" s="30" t="n"/>
      <c r="C41" s="30" t="n"/>
      <c r="D41" s="13" t="n"/>
      <c r="E41" s="14" t="n"/>
      <c r="F41" s="15" t="n"/>
      <c r="G41" s="15" t="n"/>
    </row>
    <row r="42">
      <c r="A42" s="16" t="inlineStr">
        <is>
          <t>Government Securities</t>
        </is>
      </c>
      <c r="B42" s="30" t="n"/>
      <c r="C42" s="30" t="n"/>
      <c r="D42" s="13" t="n"/>
      <c r="E42" s="14" t="n"/>
      <c r="F42" s="15" t="n"/>
      <c r="G42" s="15" t="n"/>
    </row>
    <row r="43">
      <c r="A43" s="12" t="inlineStr">
        <is>
          <t>6.54% GOVT OF INDIA RED 17-01-2032</t>
        </is>
      </c>
      <c r="B43" s="30" t="inlineStr">
        <is>
          <t>IN0020210244</t>
        </is>
      </c>
      <c r="C43" s="30" t="inlineStr">
        <is>
          <t>SOVEREIGN</t>
        </is>
      </c>
      <c r="D43" s="13" t="n">
        <v>63600000</v>
      </c>
      <c r="E43" s="14" t="n">
        <v>63536.53</v>
      </c>
      <c r="F43" s="15" t="n">
        <v>0.0591</v>
      </c>
      <c r="G43" s="15" t="n">
        <v>0.06666999999999999</v>
      </c>
    </row>
    <row r="44">
      <c r="A44" s="16" t="inlineStr">
        <is>
          <t>Sub Total</t>
        </is>
      </c>
      <c r="B44" s="31" t="n"/>
      <c r="C44" s="31" t="n"/>
      <c r="D44" s="17" t="n"/>
      <c r="E44" s="18" t="n">
        <v>63536.53</v>
      </c>
      <c r="F44" s="19" t="n">
        <v>0.0591</v>
      </c>
      <c r="G44" s="20" t="n"/>
    </row>
    <row r="45">
      <c r="A45" s="12" t="n"/>
      <c r="B45" s="30" t="n"/>
      <c r="C45" s="30" t="n"/>
      <c r="D45" s="13" t="n"/>
      <c r="E45" s="14" t="n"/>
      <c r="F45" s="15" t="n"/>
      <c r="G45" s="15" t="n"/>
    </row>
    <row r="46">
      <c r="A46" s="16" t="inlineStr">
        <is>
          <t>(b)Privately Placed/Unlisted</t>
        </is>
      </c>
      <c r="B46" s="30" t="n"/>
      <c r="C46" s="30" t="n"/>
      <c r="D46" s="13" t="n"/>
      <c r="E46" s="14" t="n"/>
      <c r="F46" s="15" t="n"/>
      <c r="G46" s="15" t="n"/>
    </row>
    <row r="47">
      <c r="A47" s="16" t="inlineStr">
        <is>
          <t>Sub Total</t>
        </is>
      </c>
      <c r="B47" s="30" t="n"/>
      <c r="C47" s="30" t="n"/>
      <c r="D47" s="13" t="n"/>
      <c r="E47" s="35" t="inlineStr">
        <is>
          <t>NIL</t>
        </is>
      </c>
      <c r="F47" s="36" t="inlineStr">
        <is>
          <t>NIL</t>
        </is>
      </c>
      <c r="G47" s="15" t="n"/>
    </row>
    <row r="48">
      <c r="A48" s="12" t="n"/>
      <c r="B48" s="30" t="n"/>
      <c r="C48" s="30" t="n"/>
      <c r="D48" s="13" t="n"/>
      <c r="E48" s="14" t="n"/>
      <c r="F48" s="15" t="n"/>
      <c r="G48" s="15" t="n"/>
    </row>
    <row r="49">
      <c r="A49" s="16" t="inlineStr">
        <is>
          <t>(c)Securitised Debt Instruments</t>
        </is>
      </c>
      <c r="B49" s="30" t="n"/>
      <c r="C49" s="30" t="n"/>
      <c r="D49" s="13" t="n"/>
      <c r="E49" s="14" t="n"/>
      <c r="F49" s="15" t="n"/>
      <c r="G49" s="15" t="n"/>
    </row>
    <row r="50">
      <c r="A50" s="16" t="inlineStr">
        <is>
          <t>Sub Total</t>
        </is>
      </c>
      <c r="B50" s="30" t="n"/>
      <c r="C50" s="30" t="n"/>
      <c r="D50" s="13" t="n"/>
      <c r="E50" s="35" t="inlineStr">
        <is>
          <t>NIL</t>
        </is>
      </c>
      <c r="F50" s="36" t="inlineStr">
        <is>
          <t>NIL</t>
        </is>
      </c>
      <c r="G50" s="15" t="n"/>
    </row>
    <row r="51">
      <c r="A51" s="12" t="n"/>
      <c r="B51" s="30" t="n"/>
      <c r="C51" s="30" t="n"/>
      <c r="D51" s="13" t="n"/>
      <c r="E51" s="14" t="n"/>
      <c r="F51" s="15" t="n"/>
      <c r="G51" s="15" t="n"/>
    </row>
    <row r="52">
      <c r="A52" s="21" t="inlineStr">
        <is>
          <t>TOTAL</t>
        </is>
      </c>
      <c r="B52" s="32" t="n"/>
      <c r="C52" s="32" t="n"/>
      <c r="D52" s="22" t="n"/>
      <c r="E52" s="18" t="n">
        <v>1047121.59</v>
      </c>
      <c r="F52" s="19" t="n">
        <v>0.9746</v>
      </c>
      <c r="G52" s="20" t="n"/>
    </row>
    <row r="53">
      <c r="A53" s="12" t="n"/>
      <c r="B53" s="30" t="n"/>
      <c r="C53" s="30" t="n"/>
      <c r="D53" s="13" t="n"/>
      <c r="E53" s="14" t="n"/>
      <c r="F53" s="15" t="n"/>
      <c r="G53" s="15" t="n"/>
    </row>
    <row r="54">
      <c r="A54" s="12" t="n"/>
      <c r="B54" s="30" t="n"/>
      <c r="C54" s="30" t="n"/>
      <c r="D54" s="13" t="n"/>
      <c r="E54" s="14" t="n"/>
      <c r="F54" s="15" t="n"/>
      <c r="G54" s="15" t="n"/>
    </row>
    <row r="55">
      <c r="A55" s="16" t="inlineStr">
        <is>
          <t>TREPS / Reverse Repo</t>
        </is>
      </c>
      <c r="B55" s="30" t="n"/>
      <c r="C55" s="30" t="n"/>
      <c r="D55" s="13" t="n"/>
      <c r="E55" s="14" t="n"/>
      <c r="F55" s="15" t="n"/>
      <c r="G55" s="15" t="n"/>
    </row>
    <row r="56">
      <c r="A56" s="12" t="inlineStr">
        <is>
          <t>Clearing Corporation of India Ltd.</t>
        </is>
      </c>
      <c r="B56" s="30" t="n"/>
      <c r="C56" s="30" t="n"/>
      <c r="D56" s="13" t="n"/>
      <c r="E56" s="14" t="n">
        <v>1452.79</v>
      </c>
      <c r="F56" s="15" t="n">
        <v>0.0014</v>
      </c>
      <c r="G56" s="15" t="n">
        <v>0.053335</v>
      </c>
    </row>
    <row r="57">
      <c r="A57" s="16" t="inlineStr">
        <is>
          <t>Sub Total</t>
        </is>
      </c>
      <c r="B57" s="31" t="n"/>
      <c r="C57" s="31" t="n"/>
      <c r="D57" s="17" t="n"/>
      <c r="E57" s="18" t="n">
        <v>1452.79</v>
      </c>
      <c r="F57" s="19" t="n">
        <v>0.0014</v>
      </c>
      <c r="G57" s="20" t="n"/>
    </row>
    <row r="58">
      <c r="A58" s="12" t="n"/>
      <c r="B58" s="30" t="n"/>
      <c r="C58" s="30" t="n"/>
      <c r="D58" s="13" t="n"/>
      <c r="E58" s="14" t="n"/>
      <c r="F58" s="15" t="n"/>
      <c r="G58" s="15" t="n"/>
    </row>
    <row r="59">
      <c r="A59" s="21" t="inlineStr">
        <is>
          <t>TOTAL</t>
        </is>
      </c>
      <c r="B59" s="32" t="n"/>
      <c r="C59" s="32" t="n"/>
      <c r="D59" s="22" t="n"/>
      <c r="E59" s="18" t="n">
        <v>1452.79</v>
      </c>
      <c r="F59" s="19" t="n">
        <v>0.0014</v>
      </c>
      <c r="G59" s="20" t="n"/>
    </row>
    <row r="60">
      <c r="A60" s="12" t="inlineStr">
        <is>
          <t>Accrued Interest</t>
        </is>
      </c>
      <c r="B60" s="30" t="n"/>
      <c r="C60" s="30" t="n"/>
      <c r="D60" s="13" t="n"/>
      <c r="E60" s="14" t="n">
        <v>25930.5171355</v>
      </c>
      <c r="F60" s="15" t="n">
        <v>0.024132</v>
      </c>
      <c r="G60" s="15" t="n"/>
    </row>
    <row r="61">
      <c r="A61" s="12" t="inlineStr">
        <is>
          <t>Net Receivables/(Payables)</t>
        </is>
      </c>
      <c r="B61" s="30" t="n"/>
      <c r="C61" s="30" t="n"/>
      <c r="D61" s="13" t="n"/>
      <c r="E61" s="23" t="n">
        <v>-1.5971355</v>
      </c>
      <c r="F61" s="24" t="n">
        <v>-0.000132</v>
      </c>
      <c r="G61" s="15" t="n">
        <v>0.053335</v>
      </c>
    </row>
    <row r="62">
      <c r="A62" s="25" t="inlineStr">
        <is>
          <t>GRAND TOTAL</t>
        </is>
      </c>
      <c r="B62" s="33" t="n"/>
      <c r="C62" s="33" t="n"/>
      <c r="D62" s="26" t="n"/>
      <c r="E62" s="27" t="n">
        <v>1074503.3</v>
      </c>
      <c r="F62" s="28" t="n">
        <v>1</v>
      </c>
      <c r="G62" s="28" t="n"/>
    </row>
    <row r="64">
      <c r="A64" s="74" t="inlineStr">
        <is>
          <t>**Non Traded Security</t>
        </is>
      </c>
    </row>
    <row r="65">
      <c r="A65" s="74" t="inlineStr">
        <is>
          <t>In accordance with SEBI Circular no. SEBI/HO/IMD/PoD2/P/CIR/2024/183 dated December 13, 2024, Debt Index Replication Factor (DIRF) is 65.9%.</t>
        </is>
      </c>
    </row>
    <row r="67">
      <c r="A67" s="74" t="inlineStr">
        <is>
          <t>Notes:</t>
        </is>
      </c>
    </row>
    <row r="68" ht="29" customHeight="1">
      <c r="A68" s="48" t="inlineStr">
        <is>
          <t>1. Security in default beyond its maturiy date</t>
        </is>
      </c>
      <c r="B68" s="34" t="inlineStr">
        <is>
          <t>NIL</t>
        </is>
      </c>
    </row>
    <row r="69">
      <c r="A69" t="inlineStr">
        <is>
          <t>2. NAV at the beginning of the period (Rs. per unit)</t>
        </is>
      </c>
    </row>
    <row r="70">
      <c r="A70" t="inlineStr">
        <is>
          <t>Plan /option (Face Value 1000)</t>
        </is>
      </c>
      <c r="B70" t="inlineStr">
        <is>
          <t>As on</t>
        </is>
      </c>
      <c r="C70" t="inlineStr">
        <is>
          <t>As on</t>
        </is>
      </c>
    </row>
    <row r="71">
      <c r="B71" s="49" t="n">
        <v>45989</v>
      </c>
      <c r="C71" s="49" t="n">
        <v>46022</v>
      </c>
    </row>
    <row r="72">
      <c r="A72" t="inlineStr">
        <is>
          <t>Growth Option</t>
        </is>
      </c>
      <c r="B72" t="n">
        <v>1313.5466</v>
      </c>
      <c r="C72" t="n">
        <v>1312.1103</v>
      </c>
    </row>
    <row r="74">
      <c r="A74" t="inlineStr">
        <is>
          <t xml:space="preserve">3. Total Dividend (Net) declared during the month </t>
        </is>
      </c>
      <c r="B74" s="34" t="inlineStr">
        <is>
          <t>NIL</t>
        </is>
      </c>
    </row>
    <row r="75">
      <c r="A75" t="inlineStr">
        <is>
          <t>4. Bonus was declared during the month</t>
        </is>
      </c>
      <c r="B75" s="34" t="inlineStr">
        <is>
          <t>NIL</t>
        </is>
      </c>
    </row>
    <row r="76" ht="58" customHeight="1">
      <c r="A76" s="48" t="inlineStr">
        <is>
          <t>5. Investment in Repo of Corporate Debt Securities during the month ended December 31, 2025</t>
        </is>
      </c>
      <c r="B76" s="34" t="inlineStr">
        <is>
          <t>NIL</t>
        </is>
      </c>
    </row>
    <row r="77" ht="43.5" customHeight="1">
      <c r="A77" s="48" t="inlineStr">
        <is>
          <t>6. Investment in foreign securities/ADRs/GDRs at the end of the month</t>
        </is>
      </c>
      <c r="B77" s="34" t="inlineStr">
        <is>
          <t>NIL</t>
        </is>
      </c>
    </row>
    <row r="78">
      <c r="A78" t="inlineStr">
        <is>
          <t>7. Average Portfolio Maturity</t>
        </is>
      </c>
      <c r="B78" s="51">
        <f>B93</f>
        <v/>
      </c>
    </row>
    <row r="79" ht="72.5" customHeight="1">
      <c r="A79" s="48" t="inlineStr">
        <is>
          <t>8. Total gross exposure to derivative instruments (excluding reversed positions) at the end of the month (Rs. in Lakhs)</t>
        </is>
      </c>
      <c r="B79" s="34" t="inlineStr">
        <is>
          <t>NIL</t>
        </is>
      </c>
    </row>
    <row r="80">
      <c r="B80" s="34" t="n"/>
    </row>
    <row r="81" ht="58" customHeight="1">
      <c r="A81" s="48" t="inlineStr">
        <is>
          <t>9. Margin Deposits includes Margin money placed on derivatives other than margin money placed with bank</t>
        </is>
      </c>
      <c r="B81" s="34" t="inlineStr">
        <is>
          <t>NIL</t>
        </is>
      </c>
    </row>
    <row r="82" ht="58" customHeight="1">
      <c r="A82" s="48" t="inlineStr">
        <is>
          <t>10. Value of investment made by other schemes under same management (Rs. In Lakhs)</t>
        </is>
      </c>
      <c r="B82" t="n">
        <v>446603.91</v>
      </c>
    </row>
    <row r="83" ht="43.5" customHeight="1">
      <c r="A83" s="48" t="inlineStr">
        <is>
          <t>11. Number of instance of deviation In valuation of securities</t>
        </is>
      </c>
      <c r="B83" s="34" t="inlineStr">
        <is>
          <t>NIL</t>
        </is>
      </c>
    </row>
    <row r="84" ht="43.5" customHeight="1">
      <c r="A84" s="48" t="inlineStr">
        <is>
          <t>12. Total value and percentage of illiquid equity shares / securities</t>
        </is>
      </c>
      <c r="B84" s="34" t="inlineStr">
        <is>
          <t>NIL</t>
        </is>
      </c>
    </row>
    <row r="86">
      <c r="A86" t="inlineStr">
        <is>
          <t>Portfolio Information</t>
        </is>
      </c>
    </row>
    <row r="87">
      <c r="A87" s="52" t="inlineStr">
        <is>
          <t>Scheme Name :</t>
        </is>
      </c>
      <c r="B87" s="52" t="inlineStr">
        <is>
          <t>BHARAT Bond ETF - April 2032</t>
        </is>
      </c>
    </row>
    <row r="88">
      <c r="A88" s="52" t="inlineStr">
        <is>
          <t>Description (if any)</t>
        </is>
      </c>
      <c r="B88" s="52" t="inlineStr">
        <is>
          <t>Debt ETFs</t>
        </is>
      </c>
    </row>
    <row r="89">
      <c r="A89" s="52" t="n"/>
      <c r="B89" s="52" t="n"/>
    </row>
    <row r="90">
      <c r="A90" s="52" t="inlineStr">
        <is>
          <t>Annualised Portfolio YTM* :</t>
        </is>
      </c>
      <c r="B90" s="53" t="n">
        <v>7.039302674790675</v>
      </c>
    </row>
    <row r="91">
      <c r="A91" s="52" t="n"/>
      <c r="B91" s="52" t="n"/>
    </row>
    <row r="92">
      <c r="A92" s="52" t="inlineStr">
        <is>
          <t>Macaulay Duration</t>
        </is>
      </c>
      <c r="B92" s="54" t="n">
        <v>5.0613</v>
      </c>
    </row>
    <row r="93">
      <c r="A93" s="52" t="inlineStr">
        <is>
          <t>Residual Maturity</t>
        </is>
      </c>
      <c r="B93" s="54" t="n">
        <v>6.147457511051292</v>
      </c>
    </row>
    <row r="94">
      <c r="A94" s="52" t="n"/>
      <c r="B94" s="52" t="n"/>
    </row>
    <row r="95">
      <c r="A95" s="52" t="inlineStr">
        <is>
          <t xml:space="preserve">As on (Date) </t>
        </is>
      </c>
      <c r="B95" s="55" t="n">
        <v>46022</v>
      </c>
    </row>
    <row r="97" ht="70" customHeight="1">
      <c r="A97" s="76" t="inlineStr">
        <is>
          <t>Scheme Name</t>
        </is>
      </c>
      <c r="B97" s="76" t="inlineStr">
        <is>
          <t>Risk- O - Meter</t>
        </is>
      </c>
      <c r="C97" s="76" t="inlineStr">
        <is>
          <t>Benchmark of the Scheme</t>
        </is>
      </c>
      <c r="D97" s="76" t="inlineStr">
        <is>
          <t>Benchmark Risk-o-meter</t>
        </is>
      </c>
    </row>
    <row r="98" ht="70" customHeight="1">
      <c r="A98" s="76" t="inlineStr">
        <is>
          <t>BHARAT Bond ETF - April 2032</t>
        </is>
      </c>
      <c r="B98" s="76" t="n"/>
      <c r="C98" s="76" t="inlineStr">
        <is>
          <t>Nifty BHARAT Bond Index - April 2032</t>
        </is>
      </c>
      <c r="D98" s="76" t="n"/>
      <c r="E98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G81"/>
  <sheetViews>
    <sheetView showGridLines="0" workbookViewId="0">
      <pane ySplit="4" topLeftCell="A2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CRISIL IBX AAA FINANCIAL SERVICES BOND – JAN 2028 INDEX FUND AS ON DECEMBER 31, 2025</t>
        </is>
      </c>
    </row>
    <row r="2" ht="35" customHeight="1">
      <c r="A2" s="75" t="inlineStr">
        <is>
          <t>(An open-ended target maturity debt Index Fund predominantly investing in the constituents of CRISIL IBX AAA Financial
Services – Jan 2028 Index. A relatively high-interest rate risk and relatively low credit risk.)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Equity &amp; Equity related</t>
        </is>
      </c>
      <c r="B7" s="30" t="n"/>
      <c r="C7" s="30" t="n"/>
      <c r="D7" s="13" t="n"/>
      <c r="E7" s="14" t="inlineStr">
        <is>
          <t>NIL</t>
        </is>
      </c>
      <c r="F7" s="15" t="inlineStr">
        <is>
          <t>NIL</t>
        </is>
      </c>
      <c r="G7" s="15" t="n"/>
    </row>
    <row r="8">
      <c r="A8" s="12" t="n"/>
      <c r="B8" s="30" t="n"/>
      <c r="C8" s="30" t="n"/>
      <c r="D8" s="13" t="n"/>
      <c r="E8" s="14" t="n"/>
      <c r="F8" s="15" t="n"/>
      <c r="G8" s="15" t="n"/>
    </row>
    <row r="9">
      <c r="A9" s="16" t="inlineStr">
        <is>
          <t>Debt Instruments</t>
        </is>
      </c>
      <c r="B9" s="30" t="n"/>
      <c r="C9" s="30" t="n"/>
      <c r="D9" s="13" t="n"/>
      <c r="E9" s="14" t="n"/>
      <c r="F9" s="15" t="n"/>
      <c r="G9" s="15" t="n"/>
    </row>
    <row r="10">
      <c r="A10" s="16" t="inlineStr">
        <is>
          <t>(a)Listed / Awaiting listing on stock Exchanges</t>
        </is>
      </c>
      <c r="B10" s="30" t="n"/>
      <c r="C10" s="30" t="n"/>
      <c r="D10" s="13" t="n"/>
      <c r="E10" s="14" t="n"/>
      <c r="F10" s="15" t="n"/>
      <c r="G10" s="15" t="n"/>
    </row>
    <row r="11">
      <c r="A11" s="12" t="inlineStr">
        <is>
          <t>8.29% AXIS FIN SR 01 NCD R 19-08-27</t>
        </is>
      </c>
      <c r="B11" s="30" t="inlineStr">
        <is>
          <t>INE891K07978</t>
        </is>
      </c>
      <c r="C11" s="30" t="inlineStr">
        <is>
          <t>CARE AAA</t>
        </is>
      </c>
      <c r="D11" s="13" t="n">
        <v>1500000</v>
      </c>
      <c r="E11" s="14" t="n">
        <v>1521.96</v>
      </c>
      <c r="F11" s="15" t="n">
        <v>0.1362</v>
      </c>
      <c r="G11" s="15" t="n">
        <v>0.0726</v>
      </c>
    </row>
    <row r="12">
      <c r="A12" s="12" t="inlineStr">
        <is>
          <t>8.01% MAH &amp; MAH FIN SR RED 24-12-2027**</t>
        </is>
      </c>
      <c r="B12" s="30" t="inlineStr">
        <is>
          <t>INE774D07VG6</t>
        </is>
      </c>
      <c r="C12" s="30" t="inlineStr">
        <is>
          <t>CRISIL AAA</t>
        </is>
      </c>
      <c r="D12" s="13" t="n">
        <v>1500000</v>
      </c>
      <c r="E12" s="14" t="n">
        <v>1520.96</v>
      </c>
      <c r="F12" s="15" t="n">
        <v>0.1361</v>
      </c>
      <c r="G12" s="15" t="n">
        <v>0.07224999999999999</v>
      </c>
    </row>
    <row r="13">
      <c r="A13" s="12" t="inlineStr">
        <is>
          <t>8.3721% KOTAK MAH INVEST NCD R 20-08-27**</t>
        </is>
      </c>
      <c r="B13" s="30" t="inlineStr">
        <is>
          <t>INE975F07IS6</t>
        </is>
      </c>
      <c r="C13" s="30" t="inlineStr">
        <is>
          <t>CRISIL AAA</t>
        </is>
      </c>
      <c r="D13" s="13" t="n">
        <v>1000000</v>
      </c>
      <c r="E13" s="14" t="n">
        <v>1015.82</v>
      </c>
      <c r="F13" s="15" t="n">
        <v>0.09089999999999999</v>
      </c>
      <c r="G13" s="15" t="n">
        <v>0.07265000000000001</v>
      </c>
    </row>
    <row r="14">
      <c r="A14" s="12" t="inlineStr">
        <is>
          <t>7.7951% BAJAJ FIN LTD NCD RED 10-12-2027**</t>
        </is>
      </c>
      <c r="B14" s="30" t="inlineStr">
        <is>
          <t>INE296A07TF2</t>
        </is>
      </c>
      <c r="C14" s="30" t="inlineStr">
        <is>
          <t>CRISIL AAA</t>
        </is>
      </c>
      <c r="D14" s="13" t="n">
        <v>1000000</v>
      </c>
      <c r="E14" s="14" t="n">
        <v>1010.98</v>
      </c>
      <c r="F14" s="15" t="n">
        <v>0.0905</v>
      </c>
      <c r="G14" s="15" t="n">
        <v>0.0716</v>
      </c>
    </row>
    <row r="15">
      <c r="A15" s="12" t="inlineStr">
        <is>
          <t>7.712% TATA CAP HSG FIN SR D 14-01-2028**</t>
        </is>
      </c>
      <c r="B15" s="30" t="inlineStr">
        <is>
          <t>INE033L07IK9</t>
        </is>
      </c>
      <c r="C15" s="30" t="inlineStr">
        <is>
          <t>CRISIL AAA</t>
        </is>
      </c>
      <c r="D15" s="13" t="n">
        <v>1000000</v>
      </c>
      <c r="E15" s="14" t="n">
        <v>1010.4</v>
      </c>
      <c r="F15" s="15" t="n">
        <v>0.09039999999999999</v>
      </c>
      <c r="G15" s="15" t="n">
        <v>0.07140000000000001</v>
      </c>
    </row>
    <row r="16">
      <c r="A16" s="12" t="inlineStr">
        <is>
          <t>7.92% ADITYA BIRLA CAP NCD RED 27-12-27**</t>
        </is>
      </c>
      <c r="B16" s="30" t="inlineStr">
        <is>
          <t>INE860H07IG1</t>
        </is>
      </c>
      <c r="C16" s="30" t="inlineStr">
        <is>
          <t>ICRA AAA</t>
        </is>
      </c>
      <c r="D16" s="13" t="n">
        <v>1000000</v>
      </c>
      <c r="E16" s="14" t="n">
        <v>1009.84</v>
      </c>
      <c r="F16" s="15" t="n">
        <v>0.09039999999999999</v>
      </c>
      <c r="G16" s="15" t="n">
        <v>0.073675</v>
      </c>
    </row>
    <row r="17">
      <c r="A17" s="12" t="inlineStr">
        <is>
          <t>7.74% PFC SR 172 NCD RED 29-01-2028**</t>
        </is>
      </c>
      <c r="B17" s="30" t="inlineStr">
        <is>
          <t>INE134E08JI0</t>
        </is>
      </c>
      <c r="C17" s="30" t="inlineStr">
        <is>
          <t>CRISIL AAA</t>
        </is>
      </c>
      <c r="D17" s="13" t="n">
        <v>500000</v>
      </c>
      <c r="E17" s="14" t="n">
        <v>508.7</v>
      </c>
      <c r="F17" s="15" t="n">
        <v>0.0455</v>
      </c>
      <c r="G17" s="15" t="n">
        <v>0.06804300000000001</v>
      </c>
    </row>
    <row r="18">
      <c r="A18" s="12" t="inlineStr">
        <is>
          <t>7.70% RECL NCD SR156 RED 10-12-2027**</t>
        </is>
      </c>
      <c r="B18" s="30" t="inlineStr">
        <is>
          <t>INE020B08AQ9</t>
        </is>
      </c>
      <c r="C18" s="30" t="inlineStr">
        <is>
          <t>CRISIL AAA</t>
        </is>
      </c>
      <c r="D18" s="13" t="n">
        <v>500000</v>
      </c>
      <c r="E18" s="14" t="n">
        <v>508.1</v>
      </c>
      <c r="F18" s="15" t="n">
        <v>0.0455</v>
      </c>
      <c r="G18" s="15" t="n">
        <v>0.067742</v>
      </c>
    </row>
    <row r="19">
      <c r="A19" s="12" t="inlineStr">
        <is>
          <t>7.98% BAJAJ HOUSING FIN NCD RED 18-11-27**</t>
        </is>
      </c>
      <c r="B19" s="30" t="inlineStr">
        <is>
          <t>INE377Y07383</t>
        </is>
      </c>
      <c r="C19" s="30" t="inlineStr">
        <is>
          <t>CRISIL AAA</t>
        </is>
      </c>
      <c r="D19" s="13" t="n">
        <v>500000</v>
      </c>
      <c r="E19" s="14" t="n">
        <v>508.02</v>
      </c>
      <c r="F19" s="15" t="n">
        <v>0.0455</v>
      </c>
      <c r="G19" s="15" t="n">
        <v>0.070225</v>
      </c>
    </row>
    <row r="20">
      <c r="A20" s="12" t="inlineStr">
        <is>
          <t>7.62% NABARD NCD SR 23I RED 31-01-2028</t>
        </is>
      </c>
      <c r="B20" s="30" t="inlineStr">
        <is>
          <t>INE261F08DV4</t>
        </is>
      </c>
      <c r="C20" s="30" t="inlineStr">
        <is>
          <t>CRISIL AAA</t>
        </is>
      </c>
      <c r="D20" s="13" t="n">
        <v>500000</v>
      </c>
      <c r="E20" s="14" t="n">
        <v>507.39</v>
      </c>
      <c r="F20" s="15" t="n">
        <v>0.0454</v>
      </c>
      <c r="G20" s="15" t="n">
        <v>0.068243</v>
      </c>
    </row>
    <row r="21">
      <c r="A21" s="12" t="inlineStr">
        <is>
          <t>7.65% HDB FIN SERV NCD 10-09-27</t>
        </is>
      </c>
      <c r="B21" s="30" t="inlineStr">
        <is>
          <t>INE756I07EJ2</t>
        </is>
      </c>
      <c r="C21" s="30" t="inlineStr">
        <is>
          <t>CRISIL AAA</t>
        </is>
      </c>
      <c r="D21" s="13" t="n">
        <v>500000</v>
      </c>
      <c r="E21" s="14" t="n">
        <v>503.5</v>
      </c>
      <c r="F21" s="15" t="n">
        <v>0.0451</v>
      </c>
      <c r="G21" s="15" t="n">
        <v>0.0716</v>
      </c>
    </row>
    <row r="22">
      <c r="A22" s="12" t="inlineStr">
        <is>
          <t>7.68% TATA CAPITAL LTD NCD 07-09-2027**</t>
        </is>
      </c>
      <c r="B22" s="30" t="inlineStr">
        <is>
          <t>INE306N07NA6</t>
        </is>
      </c>
      <c r="C22" s="30" t="inlineStr">
        <is>
          <t>CRISIL AAA</t>
        </is>
      </c>
      <c r="D22" s="13" t="n">
        <v>500000</v>
      </c>
      <c r="E22" s="14" t="n">
        <v>503.32</v>
      </c>
      <c r="F22" s="15" t="n">
        <v>0.045</v>
      </c>
      <c r="G22" s="15" t="n">
        <v>0.072092</v>
      </c>
    </row>
    <row r="23">
      <c r="A23" s="12" t="inlineStr">
        <is>
          <t>7.74% LIC HSG TR448 NCD 22-10-27</t>
        </is>
      </c>
      <c r="B23" s="30" t="inlineStr">
        <is>
          <t>INE115A07QZ8</t>
        </is>
      </c>
      <c r="C23" s="30" t="inlineStr">
        <is>
          <t>CRISIL AAA</t>
        </is>
      </c>
      <c r="D23" s="13" t="n">
        <v>300000</v>
      </c>
      <c r="E23" s="14" t="n">
        <v>303.61</v>
      </c>
      <c r="F23" s="15" t="n">
        <v>0.0272</v>
      </c>
      <c r="G23" s="15" t="n">
        <v>0.06981999999999999</v>
      </c>
    </row>
    <row r="24">
      <c r="A24" s="16" t="inlineStr">
        <is>
          <t>Sub Total</t>
        </is>
      </c>
      <c r="B24" s="31" t="n"/>
      <c r="C24" s="31" t="n"/>
      <c r="D24" s="17" t="n"/>
      <c r="E24" s="18" t="n">
        <v>10432.6</v>
      </c>
      <c r="F24" s="19" t="n">
        <v>0.9337</v>
      </c>
      <c r="G24" s="20" t="n"/>
    </row>
    <row r="25">
      <c r="A25" s="12" t="n"/>
      <c r="B25" s="30" t="n"/>
      <c r="C25" s="30" t="n"/>
      <c r="D25" s="13" t="n"/>
      <c r="E25" s="14" t="n"/>
      <c r="F25" s="15" t="n"/>
      <c r="G25" s="15" t="n"/>
    </row>
    <row r="26">
      <c r="A26" s="16" t="inlineStr">
        <is>
          <t>(b)Privately Placed/Unlisted</t>
        </is>
      </c>
      <c r="B26" s="30" t="n"/>
      <c r="C26" s="30" t="n"/>
      <c r="D26" s="13" t="n"/>
      <c r="E26" s="14" t="n"/>
      <c r="F26" s="15" t="n"/>
      <c r="G26" s="15" t="n"/>
    </row>
    <row r="27">
      <c r="A27" s="16" t="inlineStr">
        <is>
          <t>Sub Total</t>
        </is>
      </c>
      <c r="B27" s="30" t="n"/>
      <c r="C27" s="30" t="n"/>
      <c r="D27" s="13" t="n"/>
      <c r="E27" s="35" t="inlineStr">
        <is>
          <t>NIL</t>
        </is>
      </c>
      <c r="F27" s="36" t="inlineStr">
        <is>
          <t>NIL</t>
        </is>
      </c>
      <c r="G27" s="15" t="n"/>
    </row>
    <row r="28">
      <c r="A28" s="12" t="n"/>
      <c r="B28" s="30" t="n"/>
      <c r="C28" s="30" t="n"/>
      <c r="D28" s="13" t="n"/>
      <c r="E28" s="14" t="n"/>
      <c r="F28" s="15" t="n"/>
      <c r="G28" s="15" t="n"/>
    </row>
    <row r="29">
      <c r="A29" s="16" t="inlineStr">
        <is>
          <t>(c)Securitised Debt Instruments</t>
        </is>
      </c>
      <c r="B29" s="30" t="n"/>
      <c r="C29" s="30" t="n"/>
      <c r="D29" s="13" t="n"/>
      <c r="E29" s="14" t="n"/>
      <c r="F29" s="15" t="n"/>
      <c r="G29" s="15" t="n"/>
    </row>
    <row r="30">
      <c r="A30" s="16" t="inlineStr">
        <is>
          <t>Sub Total</t>
        </is>
      </c>
      <c r="B30" s="30" t="n"/>
      <c r="C30" s="30" t="n"/>
      <c r="D30" s="13" t="n"/>
      <c r="E30" s="35" t="inlineStr">
        <is>
          <t>NIL</t>
        </is>
      </c>
      <c r="F30" s="36" t="inlineStr">
        <is>
          <t>NIL</t>
        </is>
      </c>
      <c r="G30" s="15" t="n"/>
    </row>
    <row r="31">
      <c r="A31" s="12" t="n"/>
      <c r="B31" s="30" t="n"/>
      <c r="C31" s="30" t="n"/>
      <c r="D31" s="13" t="n"/>
      <c r="E31" s="14" t="n"/>
      <c r="F31" s="15" t="n"/>
      <c r="G31" s="15" t="n"/>
    </row>
    <row r="32">
      <c r="A32" s="21" t="inlineStr">
        <is>
          <t>TOTAL</t>
        </is>
      </c>
      <c r="B32" s="32" t="n"/>
      <c r="C32" s="32" t="n"/>
      <c r="D32" s="22" t="n"/>
      <c r="E32" s="18" t="n">
        <v>10432.6</v>
      </c>
      <c r="F32" s="19" t="n">
        <v>0.9337</v>
      </c>
      <c r="G32" s="20" t="n"/>
    </row>
    <row r="33">
      <c r="A33" s="12" t="n"/>
      <c r="B33" s="30" t="n"/>
      <c r="C33" s="30" t="n"/>
      <c r="D33" s="13" t="n"/>
      <c r="E33" s="14" t="n"/>
      <c r="F33" s="15" t="n"/>
      <c r="G33" s="15" t="n"/>
    </row>
    <row r="34">
      <c r="A34" s="12" t="n"/>
      <c r="B34" s="30" t="n"/>
      <c r="C34" s="30" t="n"/>
      <c r="D34" s="13" t="n"/>
      <c r="E34" s="14" t="n"/>
      <c r="F34" s="15" t="n"/>
      <c r="G34" s="15" t="n"/>
    </row>
    <row r="35">
      <c r="A35" s="16" t="inlineStr">
        <is>
          <t>TREPS / Reverse Repo</t>
        </is>
      </c>
      <c r="B35" s="30" t="n"/>
      <c r="C35" s="30" t="n"/>
      <c r="D35" s="13" t="n"/>
      <c r="E35" s="14" t="n"/>
      <c r="F35" s="15" t="n"/>
      <c r="G35" s="15" t="n"/>
    </row>
    <row r="36">
      <c r="A36" s="12" t="inlineStr">
        <is>
          <t>Clearing Corporation of India Ltd.</t>
        </is>
      </c>
      <c r="B36" s="30" t="n"/>
      <c r="C36" s="30" t="n"/>
      <c r="D36" s="13" t="n"/>
      <c r="E36" s="14" t="n">
        <v>475.93</v>
      </c>
      <c r="F36" s="15" t="n">
        <v>0.0426</v>
      </c>
      <c r="G36" s="15" t="n">
        <v>0.053335</v>
      </c>
    </row>
    <row r="37">
      <c r="A37" s="16" t="inlineStr">
        <is>
          <t>Sub Total</t>
        </is>
      </c>
      <c r="B37" s="31" t="n"/>
      <c r="C37" s="31" t="n"/>
      <c r="D37" s="17" t="n"/>
      <c r="E37" s="18" t="n">
        <v>475.93</v>
      </c>
      <c r="F37" s="19" t="n">
        <v>0.0426</v>
      </c>
      <c r="G37" s="20" t="n"/>
    </row>
    <row r="38">
      <c r="A38" s="12" t="n"/>
      <c r="B38" s="30" t="n"/>
      <c r="C38" s="30" t="n"/>
      <c r="D38" s="13" t="n"/>
      <c r="E38" s="14" t="n"/>
      <c r="F38" s="15" t="n"/>
      <c r="G38" s="15" t="n"/>
    </row>
    <row r="39">
      <c r="A39" s="21" t="inlineStr">
        <is>
          <t>TOTAL</t>
        </is>
      </c>
      <c r="B39" s="32" t="n"/>
      <c r="C39" s="32" t="n"/>
      <c r="D39" s="22" t="n"/>
      <c r="E39" s="18" t="n">
        <v>475.93</v>
      </c>
      <c r="F39" s="19" t="n">
        <v>0.0426</v>
      </c>
      <c r="G39" s="20" t="n"/>
    </row>
    <row r="40">
      <c r="A40" s="12" t="inlineStr">
        <is>
          <t>Accrued Interest</t>
        </is>
      </c>
      <c r="B40" s="30" t="n"/>
      <c r="C40" s="30" t="n"/>
      <c r="D40" s="13" t="n"/>
      <c r="E40" s="14" t="n">
        <v>266.1319418</v>
      </c>
      <c r="F40" s="15" t="n">
        <v>0.02382</v>
      </c>
      <c r="G40" s="15" t="n"/>
    </row>
    <row r="41">
      <c r="A41" s="12" t="inlineStr">
        <is>
          <t>Net Receivables/(Payables)</t>
        </is>
      </c>
      <c r="B41" s="30" t="n"/>
      <c r="C41" s="30" t="n"/>
      <c r="D41" s="13" t="n"/>
      <c r="E41" s="23" t="n">
        <v>-2.1319418</v>
      </c>
      <c r="F41" s="24" t="n">
        <v>-0.00012</v>
      </c>
      <c r="G41" s="15" t="n">
        <v>0.053335</v>
      </c>
    </row>
    <row r="42">
      <c r="A42" s="25" t="inlineStr">
        <is>
          <t>GRAND TOTAL</t>
        </is>
      </c>
      <c r="B42" s="33" t="n"/>
      <c r="C42" s="33" t="n"/>
      <c r="D42" s="26" t="n"/>
      <c r="E42" s="27" t="n">
        <v>11172.53</v>
      </c>
      <c r="F42" s="28" t="n">
        <v>1</v>
      </c>
      <c r="G42" s="28" t="n"/>
    </row>
    <row r="44">
      <c r="A44" s="74" t="inlineStr">
        <is>
          <t>**Non Traded Security</t>
        </is>
      </c>
    </row>
    <row r="45">
      <c r="A45" s="74" t="inlineStr">
        <is>
          <t>In accordance with SEBI Circular no. SEBI/HO/IMD/PoD2/P/CIR/2024/183 dated December 13, 2024, Debt Index Replication Factor (DIRF) is 60.82%.</t>
        </is>
      </c>
    </row>
    <row r="47">
      <c r="A47" s="74" t="inlineStr">
        <is>
          <t>Notes:</t>
        </is>
      </c>
    </row>
    <row r="48">
      <c r="A48" s="48" t="inlineStr">
        <is>
          <t>1. Security in default beyond its maturiy date</t>
        </is>
      </c>
      <c r="B48" s="34" t="inlineStr">
        <is>
          <t>NIL</t>
        </is>
      </c>
    </row>
    <row r="49">
      <c r="A49" t="inlineStr">
        <is>
          <t>2. NAV at the beginning of the period (Rs. per unit)</t>
        </is>
      </c>
    </row>
    <row r="50">
      <c r="A50" t="inlineStr">
        <is>
          <t>Plan /option (Face Value 10)</t>
        </is>
      </c>
      <c r="B50" t="inlineStr">
        <is>
          <t>As on</t>
        </is>
      </c>
      <c r="C50" t="inlineStr">
        <is>
          <t>As on</t>
        </is>
      </c>
    </row>
    <row r="51">
      <c r="B51" s="49" t="n">
        <v>45989</v>
      </c>
      <c r="C51" s="49" t="n">
        <v>46022</v>
      </c>
    </row>
    <row r="52">
      <c r="A52" t="inlineStr">
        <is>
          <t>Direct Plan  Growth Option</t>
        </is>
      </c>
      <c r="B52" t="n">
        <v>10.908</v>
      </c>
      <c r="C52" t="n">
        <v>10.941</v>
      </c>
    </row>
    <row r="53">
      <c r="A53" t="inlineStr">
        <is>
          <t>Direct Plan IDCW Option</t>
        </is>
      </c>
      <c r="B53" t="n">
        <v>10.908</v>
      </c>
      <c r="C53" t="n">
        <v>10.941</v>
      </c>
    </row>
    <row r="54">
      <c r="A54" t="inlineStr">
        <is>
          <t>Regular Plan  Growth Option</t>
        </is>
      </c>
      <c r="B54" t="n">
        <v>10.883</v>
      </c>
      <c r="C54" t="n">
        <v>10.915</v>
      </c>
    </row>
    <row r="55">
      <c r="A55" t="inlineStr">
        <is>
          <t>Regular Plan IDCW Option</t>
        </is>
      </c>
      <c r="B55" t="n">
        <v>10.883</v>
      </c>
      <c r="C55" t="n">
        <v>10.915</v>
      </c>
    </row>
    <row r="57">
      <c r="A57" t="inlineStr">
        <is>
          <t xml:space="preserve">3. Total Dividend (Net) declared during the month </t>
        </is>
      </c>
      <c r="B57" s="34" t="inlineStr">
        <is>
          <t>NIL</t>
        </is>
      </c>
    </row>
    <row r="58">
      <c r="A58" t="inlineStr">
        <is>
          <t>4. Bonus was declared during the month</t>
        </is>
      </c>
      <c r="B58" s="34" t="inlineStr">
        <is>
          <t>NIL</t>
        </is>
      </c>
    </row>
    <row r="59" ht="29" customHeight="1">
      <c r="A59" s="48" t="inlineStr">
        <is>
          <t>5. Investment in Repo of Corporate Debt Securities during the month ended December 31, 2025</t>
        </is>
      </c>
      <c r="B59" s="34" t="inlineStr">
        <is>
          <t>NIL</t>
        </is>
      </c>
    </row>
    <row r="60" ht="29" customHeight="1">
      <c r="A60" s="48" t="inlineStr">
        <is>
          <t>6. Investment in foreign securities/ADRs/GDRs at the end of the month</t>
        </is>
      </c>
      <c r="B60" s="34" t="inlineStr">
        <is>
          <t>NIL</t>
        </is>
      </c>
    </row>
    <row r="61">
      <c r="A61" t="inlineStr">
        <is>
          <t>7. Average Portfolio Maturity</t>
        </is>
      </c>
      <c r="B61" s="51">
        <f>B76</f>
        <v/>
      </c>
    </row>
    <row r="62" ht="43.5" customHeight="1">
      <c r="A62" s="48" t="inlineStr">
        <is>
          <t>8. Total gross exposure to derivative instruments (excluding reversed positions) at the end of the month (Rs. in Lakhs)</t>
        </is>
      </c>
      <c r="B62" s="34" t="inlineStr">
        <is>
          <t>NIL</t>
        </is>
      </c>
    </row>
    <row r="63">
      <c r="B63" s="34" t="n"/>
    </row>
    <row r="64" ht="29" customHeight="1">
      <c r="A64" s="48" t="inlineStr">
        <is>
          <t>9. Margin Deposits includes Margin money placed on derivatives other than margin money placed with bank</t>
        </is>
      </c>
      <c r="B64" s="34" t="inlineStr">
        <is>
          <t>NIL</t>
        </is>
      </c>
    </row>
    <row r="65" ht="29" customHeight="1">
      <c r="A65" s="48" t="inlineStr">
        <is>
          <t>10. Value of investment made by other schemes under same management (Rs. In Lakhs)</t>
        </is>
      </c>
      <c r="B65" t="n">
        <v>6470.32</v>
      </c>
    </row>
    <row r="66" ht="29" customHeight="1">
      <c r="A66" s="48" t="inlineStr">
        <is>
          <t>11. Number of instance of deviation In valuation of securities</t>
        </is>
      </c>
      <c r="B66" s="34" t="inlineStr">
        <is>
          <t>NIL</t>
        </is>
      </c>
    </row>
    <row r="67" ht="29" customHeight="1">
      <c r="A67" s="48" t="inlineStr">
        <is>
          <t>12. Total value and percentage of illiquid equity shares / securities</t>
        </is>
      </c>
      <c r="B67" s="34" t="inlineStr">
        <is>
          <t>NIL</t>
        </is>
      </c>
    </row>
    <row r="69">
      <c r="A69" t="inlineStr">
        <is>
          <t>Portfolio Information</t>
        </is>
      </c>
    </row>
    <row r="70" ht="87" customHeight="1">
      <c r="A70" s="52" t="inlineStr">
        <is>
          <t>Scheme Name :</t>
        </is>
      </c>
      <c r="B70" s="57" t="inlineStr">
        <is>
          <t>EDELWEISS CRISIL IBX AAA FINANCIAL SERVICES BOND – JAN 2028 INDEX FUND</t>
        </is>
      </c>
    </row>
    <row r="71" ht="58" customHeight="1">
      <c r="A71" s="52" t="inlineStr">
        <is>
          <t>Description (if any)</t>
        </is>
      </c>
      <c r="B71" s="57" t="inlineStr">
        <is>
          <t>CRISIL IBX AAA Financial Services Bond – Jan 2028 Index</t>
        </is>
      </c>
    </row>
    <row r="72">
      <c r="A72" s="52" t="n"/>
      <c r="B72" s="52" t="n"/>
    </row>
    <row r="73">
      <c r="A73" s="52" t="inlineStr">
        <is>
          <t>Annualised Portfolio YTM* :</t>
        </is>
      </c>
      <c r="B73" s="53" t="n">
        <v>7.071690167192779</v>
      </c>
    </row>
    <row r="74">
      <c r="A74" s="52" t="n"/>
      <c r="B74" s="52" t="n"/>
    </row>
    <row r="75">
      <c r="A75" s="52" t="inlineStr">
        <is>
          <t>Macaulay Duration</t>
        </is>
      </c>
      <c r="B75" s="54" t="n">
        <v>1.6914</v>
      </c>
    </row>
    <row r="76">
      <c r="A76" s="52" t="inlineStr">
        <is>
          <t>Residual Maturity</t>
        </is>
      </c>
      <c r="B76" s="54" t="n">
        <v>1.78778611568347</v>
      </c>
    </row>
    <row r="77">
      <c r="A77" s="52" t="n"/>
      <c r="B77" s="52" t="n"/>
    </row>
    <row r="78">
      <c r="A78" s="52" t="inlineStr">
        <is>
          <t xml:space="preserve">As on (Date) </t>
        </is>
      </c>
      <c r="B78" s="55" t="n">
        <v>46022</v>
      </c>
    </row>
    <row r="80" ht="70" customHeight="1">
      <c r="A80" s="76" t="inlineStr">
        <is>
          <t>Scheme Name</t>
        </is>
      </c>
      <c r="B80" s="76" t="inlineStr">
        <is>
          <t>Risk- O - Meter</t>
        </is>
      </c>
      <c r="C80" s="76" t="inlineStr">
        <is>
          <t>Benchmark of the Scheme</t>
        </is>
      </c>
      <c r="D80" s="76" t="inlineStr">
        <is>
          <t>Benchmark Risk-o-meter</t>
        </is>
      </c>
    </row>
    <row r="81" ht="70" customHeight="1">
      <c r="A81" s="76" t="inlineStr">
        <is>
          <t>Edelweiss CRISIL-IBX AAA Financial Services Bond– Jan 2028 Index Fund</t>
        </is>
      </c>
      <c r="B81" s="76" t="n"/>
      <c r="C81" s="76" t="inlineStr">
        <is>
          <t>CRISIL IBX AAA Financial Services - Jan 2028</t>
        </is>
      </c>
      <c r="D81" s="76" t="n"/>
      <c r="E81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0"/>
  <sheetViews>
    <sheetView showGridLines="0" workbookViewId="0">
      <pane ySplit="4" topLeftCell="A28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BHARAT BOND FOF – APRIL 2033 AS ON DECEMBER 31, 2025</t>
        </is>
      </c>
    </row>
    <row r="2" ht="35" customHeight="1">
      <c r="A2" s="75" t="inlineStr">
        <is>
          <t>(An open-ended Target Maturity fund of funds scheme investing in units of BHARAT Bond ETF – April 2033)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2" t="n"/>
      <c r="B7" s="30" t="n"/>
      <c r="C7" s="30" t="n"/>
      <c r="D7" s="13" t="n"/>
      <c r="E7" s="14" t="n"/>
      <c r="F7" s="15" t="n"/>
      <c r="G7" s="15" t="n"/>
    </row>
    <row r="8">
      <c r="A8" s="16" t="inlineStr">
        <is>
          <t>Investment in Mutual fund</t>
        </is>
      </c>
      <c r="B8" s="30" t="n"/>
      <c r="C8" s="30" t="n"/>
      <c r="D8" s="13" t="n"/>
      <c r="E8" s="14" t="n"/>
      <c r="F8" s="15" t="n"/>
      <c r="G8" s="15" t="n"/>
    </row>
    <row r="9">
      <c r="A9" s="12" t="inlineStr">
        <is>
          <t>BHARAT BOND ETF - APRIL 2033</t>
        </is>
      </c>
      <c r="B9" s="30" t="inlineStr">
        <is>
          <t>INF754K01QX0</t>
        </is>
      </c>
      <c r="C9" s="30" t="n"/>
      <c r="D9" s="13" t="n">
        <v>17387431</v>
      </c>
      <c r="E9" s="14" t="n">
        <v>221512.39</v>
      </c>
      <c r="F9" s="15" t="n">
        <v>0.9919</v>
      </c>
      <c r="G9" s="15" t="n"/>
    </row>
    <row r="10">
      <c r="A10" s="16" t="inlineStr">
        <is>
          <t>Sub Total</t>
        </is>
      </c>
      <c r="B10" s="31" t="n"/>
      <c r="C10" s="31" t="n"/>
      <c r="D10" s="17" t="n"/>
      <c r="E10" s="18" t="n">
        <v>221512.39</v>
      </c>
      <c r="F10" s="19" t="n">
        <v>0.9919</v>
      </c>
      <c r="G10" s="20" t="n"/>
    </row>
    <row r="11">
      <c r="A11" s="12" t="n"/>
      <c r="B11" s="30" t="n"/>
      <c r="C11" s="30" t="n"/>
      <c r="D11" s="13" t="n"/>
      <c r="E11" s="14" t="n"/>
      <c r="F11" s="15" t="n"/>
      <c r="G11" s="15" t="n"/>
    </row>
    <row r="12">
      <c r="A12" s="21" t="inlineStr">
        <is>
          <t>TOTAL</t>
        </is>
      </c>
      <c r="B12" s="32" t="n"/>
      <c r="C12" s="32" t="n"/>
      <c r="D12" s="22" t="n"/>
      <c r="E12" s="18" t="n">
        <v>221512.39</v>
      </c>
      <c r="F12" s="19" t="n">
        <v>0.9919</v>
      </c>
      <c r="G12" s="20" t="n"/>
    </row>
    <row r="13">
      <c r="A13" s="12" t="n"/>
      <c r="B13" s="30" t="n"/>
      <c r="C13" s="30" t="n"/>
      <c r="D13" s="13" t="n"/>
      <c r="E13" s="14" t="n"/>
      <c r="F13" s="15" t="n"/>
      <c r="G13" s="15" t="n"/>
    </row>
    <row r="14">
      <c r="A14" s="16" t="inlineStr">
        <is>
          <t>TREPS / Reverse Repo</t>
        </is>
      </c>
      <c r="B14" s="30" t="n"/>
      <c r="C14" s="30" t="n"/>
      <c r="D14" s="13" t="n"/>
      <c r="E14" s="14" t="n"/>
      <c r="F14" s="15" t="n"/>
      <c r="G14" s="15" t="n"/>
    </row>
    <row r="15">
      <c r="A15" s="12" t="inlineStr">
        <is>
          <t>Clearing Corporation of India Ltd.</t>
        </is>
      </c>
      <c r="B15" s="30" t="n"/>
      <c r="C15" s="30" t="n"/>
      <c r="D15" s="13" t="n"/>
      <c r="E15" s="14" t="n">
        <v>1813.73</v>
      </c>
      <c r="F15" s="15" t="n">
        <v>0.0081</v>
      </c>
      <c r="G15" s="15" t="n">
        <v>0.053335</v>
      </c>
    </row>
    <row r="16">
      <c r="A16" s="16" t="inlineStr">
        <is>
          <t>Sub Total</t>
        </is>
      </c>
      <c r="B16" s="31" t="n"/>
      <c r="C16" s="31" t="n"/>
      <c r="D16" s="17" t="n"/>
      <c r="E16" s="18" t="n">
        <v>1813.73</v>
      </c>
      <c r="F16" s="19" t="n">
        <v>0.0081</v>
      </c>
      <c r="G16" s="20" t="n"/>
    </row>
    <row r="17">
      <c r="A17" s="12" t="n"/>
      <c r="B17" s="30" t="n"/>
      <c r="C17" s="30" t="n"/>
      <c r="D17" s="13" t="n"/>
      <c r="E17" s="14" t="n"/>
      <c r="F17" s="15" t="n"/>
      <c r="G17" s="15" t="n"/>
    </row>
    <row r="18">
      <c r="A18" s="21" t="inlineStr">
        <is>
          <t>TOTAL</t>
        </is>
      </c>
      <c r="B18" s="32" t="n"/>
      <c r="C18" s="32" t="n"/>
      <c r="D18" s="22" t="n"/>
      <c r="E18" s="18" t="n">
        <v>1813.73</v>
      </c>
      <c r="F18" s="19" t="n">
        <v>0.0081</v>
      </c>
      <c r="G18" s="20" t="n"/>
    </row>
    <row r="19">
      <c r="A19" s="12" t="inlineStr">
        <is>
          <t>Accrued Interest</t>
        </is>
      </c>
      <c r="B19" s="30" t="n"/>
      <c r="C19" s="30" t="n"/>
      <c r="D19" s="13" t="n"/>
      <c r="E19" s="14" t="n">
        <v>0.2650289</v>
      </c>
      <c r="F19" s="15" t="n">
        <v>1e-06</v>
      </c>
      <c r="G19" s="15" t="n"/>
    </row>
    <row r="20">
      <c r="A20" s="12" t="inlineStr">
        <is>
          <t>Net Receivables/(Payables)</t>
        </is>
      </c>
      <c r="B20" s="30" t="n"/>
      <c r="C20" s="30" t="n"/>
      <c r="D20" s="13" t="n"/>
      <c r="E20" s="23" t="n">
        <v>-10.0950289</v>
      </c>
      <c r="F20" s="24" t="n">
        <v>-1e-06</v>
      </c>
      <c r="G20" s="15" t="n">
        <v>0.053335</v>
      </c>
    </row>
    <row r="21">
      <c r="A21" s="25" t="inlineStr">
        <is>
          <t>GRAND TOTAL</t>
        </is>
      </c>
      <c r="B21" s="33" t="n"/>
      <c r="C21" s="33" t="n"/>
      <c r="D21" s="26" t="n"/>
      <c r="E21" s="27" t="n">
        <v>223316.29</v>
      </c>
      <c r="F21" s="28" t="n">
        <v>1</v>
      </c>
      <c r="G21" s="28" t="n"/>
    </row>
    <row r="26">
      <c r="A26" s="74" t="inlineStr">
        <is>
          <t>Notes:</t>
        </is>
      </c>
    </row>
    <row r="27" ht="29" customHeight="1">
      <c r="A27" s="48" t="inlineStr">
        <is>
          <t>1. Security in default beyond its maturiy date</t>
        </is>
      </c>
      <c r="B27" s="34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49" t="n">
        <v>45989</v>
      </c>
      <c r="C30" s="49" t="n">
        <v>46022</v>
      </c>
    </row>
    <row r="31">
      <c r="A31" t="inlineStr">
        <is>
          <t>Direct Plan  Growth Option</t>
        </is>
      </c>
      <c r="B31" t="n">
        <v>12.7698</v>
      </c>
      <c r="C31" t="n">
        <v>12.7547</v>
      </c>
    </row>
    <row r="32">
      <c r="A32" t="inlineStr">
        <is>
          <t>Direct Plan IDCW Option</t>
        </is>
      </c>
      <c r="B32" t="n">
        <v>12.7698</v>
      </c>
      <c r="C32" t="n">
        <v>12.7547</v>
      </c>
    </row>
    <row r="33">
      <c r="A33" t="inlineStr">
        <is>
          <t>Regular Plan  Growth Option</t>
        </is>
      </c>
      <c r="B33" t="n">
        <v>12.7698</v>
      </c>
      <c r="C33" t="n">
        <v>12.7547</v>
      </c>
    </row>
    <row r="34">
      <c r="A34" t="inlineStr">
        <is>
          <t>Regular Plan IDCW Option</t>
        </is>
      </c>
      <c r="B34" t="n">
        <v>12.7698</v>
      </c>
      <c r="C34" t="n">
        <v>12.7548</v>
      </c>
    </row>
    <row r="36">
      <c r="A36" t="inlineStr">
        <is>
          <t xml:space="preserve">3. Total Dividend (Net) declared during the month </t>
        </is>
      </c>
      <c r="B36" s="34" t="inlineStr">
        <is>
          <t>NIL</t>
        </is>
      </c>
    </row>
    <row r="37">
      <c r="A37" t="inlineStr">
        <is>
          <t>4. Bonus was declared during the month</t>
        </is>
      </c>
      <c r="B37" s="34" t="inlineStr">
        <is>
          <t>NIL</t>
        </is>
      </c>
    </row>
    <row r="38" ht="58" customHeight="1">
      <c r="A38" s="48" t="inlineStr">
        <is>
          <t>5. Investment in Repo of Corporate Debt Securities during the month ended December 31, 2025</t>
        </is>
      </c>
      <c r="B38" s="34" t="inlineStr">
        <is>
          <t>NIL</t>
        </is>
      </c>
    </row>
    <row r="39" ht="43.5" customHeight="1">
      <c r="A39" s="48" t="inlineStr">
        <is>
          <t>6. Investment in foreign securities/ADRs/GDRs at the end of the month</t>
        </is>
      </c>
      <c r="B39" s="34" t="inlineStr">
        <is>
          <t>NIL</t>
        </is>
      </c>
    </row>
    <row r="40">
      <c r="A40" t="inlineStr">
        <is>
          <t>7. Average Portfolio Maturity</t>
        </is>
      </c>
      <c r="B40" s="51">
        <f>B55</f>
        <v/>
      </c>
    </row>
    <row r="41" ht="72.5" customHeight="1">
      <c r="A41" s="48" t="inlineStr">
        <is>
          <t>7. Total gross exposure to derivative instruments (excluding reversed positions) at the end of the month (Rs. in Lakhs)</t>
        </is>
      </c>
      <c r="B41" s="34" t="inlineStr">
        <is>
          <t>NIL</t>
        </is>
      </c>
    </row>
    <row r="42">
      <c r="B42" s="34" t="n"/>
    </row>
    <row r="43" ht="58" customHeight="1">
      <c r="A43" s="48" t="inlineStr">
        <is>
          <t>8. Margin Deposits includes Margin money placed on derivatives other than margin money placed with bank</t>
        </is>
      </c>
      <c r="B43" s="34" t="inlineStr">
        <is>
          <t>NIL</t>
        </is>
      </c>
    </row>
    <row r="44" ht="58" customHeight="1">
      <c r="A44" s="48" t="inlineStr">
        <is>
          <t>9. Value of investment made by other schemes under same management (Rs. In Lakhs)</t>
        </is>
      </c>
      <c r="B44" t="inlineStr">
        <is>
          <t>NIL</t>
        </is>
      </c>
    </row>
    <row r="45" ht="43.5" customHeight="1">
      <c r="A45" s="48" t="inlineStr">
        <is>
          <t>10. Number of instance of deviation In valuation of securities</t>
        </is>
      </c>
      <c r="B45" s="34" t="inlineStr">
        <is>
          <t>NIL</t>
        </is>
      </c>
    </row>
    <row r="46" ht="43.5" customHeight="1">
      <c r="A46" s="48" t="inlineStr">
        <is>
          <t>11. Total value and percentage of illiquid equity shares / securities</t>
        </is>
      </c>
      <c r="B46" s="34" t="inlineStr">
        <is>
          <t>NIL</t>
        </is>
      </c>
    </row>
    <row r="48">
      <c r="A48" t="inlineStr">
        <is>
          <t>Portfolio Information</t>
        </is>
      </c>
    </row>
    <row r="49">
      <c r="A49" s="52" t="inlineStr">
        <is>
          <t>Scheme Name :</t>
        </is>
      </c>
      <c r="B49" s="52" t="inlineStr">
        <is>
          <t>BHARAT Bond FOF - April 2033</t>
        </is>
      </c>
    </row>
    <row r="50">
      <c r="A50" s="52" t="inlineStr">
        <is>
          <t>Description (if any)</t>
        </is>
      </c>
      <c r="B50" s="52" t="inlineStr">
        <is>
          <t>Fund of funds scheme (Domestic)</t>
        </is>
      </c>
    </row>
    <row r="51">
      <c r="A51" s="52" t="n"/>
      <c r="B51" s="52" t="n"/>
    </row>
    <row r="52">
      <c r="A52" s="52" t="inlineStr">
        <is>
          <t>Annualised Portfolio YTM* :</t>
        </is>
      </c>
      <c r="B52" s="53" t="n">
        <v>7.043046480900681</v>
      </c>
    </row>
    <row r="53">
      <c r="A53" s="52" t="n"/>
      <c r="B53" s="52" t="n"/>
    </row>
    <row r="54">
      <c r="A54" s="52" t="inlineStr">
        <is>
          <t>Macaulay Duration</t>
        </is>
      </c>
      <c r="B54" s="54" t="n">
        <v>5.4722</v>
      </c>
    </row>
    <row r="55">
      <c r="A55" s="52" t="inlineStr">
        <is>
          <t>Residual Maturity</t>
        </is>
      </c>
      <c r="B55" s="54" t="n">
        <v>6.98112916444651</v>
      </c>
    </row>
    <row r="56">
      <c r="A56" s="52" t="n"/>
      <c r="B56" s="52" t="n"/>
    </row>
    <row r="57">
      <c r="A57" s="52" t="inlineStr">
        <is>
          <t xml:space="preserve">As on (Date) </t>
        </is>
      </c>
      <c r="B57" s="55" t="n">
        <v>46022</v>
      </c>
    </row>
    <row r="59" ht="70" customHeight="1">
      <c r="A59" s="76" t="inlineStr">
        <is>
          <t>Scheme Name</t>
        </is>
      </c>
      <c r="B59" s="76" t="inlineStr">
        <is>
          <t>Risk- O - Meter</t>
        </is>
      </c>
      <c r="C59" s="76" t="inlineStr">
        <is>
          <t>Benchmark of the Scheme</t>
        </is>
      </c>
      <c r="D59" s="76" t="inlineStr">
        <is>
          <t>Benchmark Risk-o-meter</t>
        </is>
      </c>
    </row>
    <row r="60" ht="70" customHeight="1">
      <c r="A60" s="76" t="inlineStr">
        <is>
          <t>BHARAT Bond ETF FOF – April 2033</t>
        </is>
      </c>
      <c r="B60" s="76" t="n"/>
      <c r="C60" s="76" t="inlineStr">
        <is>
          <t>Nifty BHARAT Bond Index - April 2033</t>
        </is>
      </c>
      <c r="D60" s="76" t="n"/>
      <c r="E60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G108"/>
  <sheetViews>
    <sheetView showGridLines="0" workbookViewId="0">
      <pane ySplit="4" topLeftCell="A5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LOW DURATION FUND AS ON DECEMBER 31, 2025</t>
        </is>
      </c>
    </row>
    <row r="2" ht="35" customHeight="1">
      <c r="A2" s="75" t="inlineStr">
        <is>
          <t>(An open-ended low duration debt scheme investing in debt and money market instruments such that the Macaulay duration of the portfolio is between 6 - 12 months. A relatively high interest rate risk and moderate credit risk.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Equity &amp; Equity related</t>
        </is>
      </c>
      <c r="B7" s="30" t="n"/>
      <c r="C7" s="30" t="n"/>
      <c r="D7" s="13" t="n"/>
      <c r="E7" s="14" t="inlineStr">
        <is>
          <t>NIL</t>
        </is>
      </c>
      <c r="F7" s="15" t="inlineStr">
        <is>
          <t>NIL</t>
        </is>
      </c>
      <c r="G7" s="15" t="n"/>
    </row>
    <row r="8">
      <c r="A8" s="12" t="n"/>
      <c r="B8" s="30" t="n"/>
      <c r="C8" s="30" t="n"/>
      <c r="D8" s="13" t="n"/>
      <c r="E8" s="14" t="n"/>
      <c r="F8" s="15" t="n"/>
      <c r="G8" s="15" t="n"/>
    </row>
    <row r="9">
      <c r="A9" s="16" t="inlineStr">
        <is>
          <t>Debt Instruments</t>
        </is>
      </c>
      <c r="B9" s="30" t="n"/>
      <c r="C9" s="30" t="n"/>
      <c r="D9" s="13" t="n"/>
      <c r="E9" s="14" t="n"/>
      <c r="F9" s="15" t="n"/>
      <c r="G9" s="15" t="n"/>
    </row>
    <row r="10">
      <c r="A10" s="16" t="inlineStr">
        <is>
          <t>(a)Listed / Awaiting listing on stock Exchanges</t>
        </is>
      </c>
      <c r="B10" s="30" t="n"/>
      <c r="C10" s="30" t="n"/>
      <c r="D10" s="13" t="n"/>
      <c r="E10" s="14" t="n"/>
      <c r="F10" s="15" t="n"/>
      <c r="G10" s="15" t="n"/>
    </row>
    <row r="11">
      <c r="A11" s="12" t="inlineStr">
        <is>
          <t>7.7% NABARD NCD SR 25A RED 30-09-2027**</t>
        </is>
      </c>
      <c r="B11" s="30" t="inlineStr">
        <is>
          <t>INE261F08EI9</t>
        </is>
      </c>
      <c r="C11" s="30" t="inlineStr">
        <is>
          <t>ICRA AAA</t>
        </is>
      </c>
      <c r="D11" s="13" t="n">
        <v>2500000</v>
      </c>
      <c r="E11" s="14" t="n">
        <v>2533.68</v>
      </c>
      <c r="F11" s="15" t="n">
        <v>0.05</v>
      </c>
      <c r="G11" s="15" t="n">
        <v>0.06825000000000001</v>
      </c>
    </row>
    <row r="12">
      <c r="A12" s="12" t="inlineStr">
        <is>
          <t>7.75% SIDBI SR VII NCD RED 10-06-27**</t>
        </is>
      </c>
      <c r="B12" s="30" t="inlineStr">
        <is>
          <t>INE556F08KN9</t>
        </is>
      </c>
      <c r="C12" s="30" t="inlineStr">
        <is>
          <t>CRISIL AAA</t>
        </is>
      </c>
      <c r="D12" s="13" t="n">
        <v>2500000</v>
      </c>
      <c r="E12" s="14" t="n">
        <v>2532.32</v>
      </c>
      <c r="F12" s="15" t="n">
        <v>0.05</v>
      </c>
      <c r="G12" s="15" t="n">
        <v>0.068088</v>
      </c>
    </row>
    <row r="13">
      <c r="A13" s="12" t="inlineStr">
        <is>
          <t>7.80% NABARD NCD SR 24E RED 15-03-2027</t>
        </is>
      </c>
      <c r="B13" s="30" t="inlineStr">
        <is>
          <t>INE261F08EF5</t>
        </is>
      </c>
      <c r="C13" s="30" t="inlineStr">
        <is>
          <t>ICRA AAA</t>
        </is>
      </c>
      <c r="D13" s="13" t="n">
        <v>2500000</v>
      </c>
      <c r="E13" s="14" t="n">
        <v>2526.88</v>
      </c>
      <c r="F13" s="15" t="n">
        <v>0.0499</v>
      </c>
      <c r="G13" s="15" t="n">
        <v>0.068</v>
      </c>
    </row>
    <row r="14">
      <c r="A14" s="12" t="inlineStr">
        <is>
          <t>7.59% REC LTD 232A NCD RED 31-05-27**</t>
        </is>
      </c>
      <c r="B14" s="30" t="inlineStr">
        <is>
          <t>INE020B08FA2</t>
        </is>
      </c>
      <c r="C14" s="30" t="inlineStr">
        <is>
          <t>CRISIL AAA</t>
        </is>
      </c>
      <c r="D14" s="13" t="n">
        <v>2500000</v>
      </c>
      <c r="E14" s="14" t="n">
        <v>2524.73</v>
      </c>
      <c r="F14" s="15" t="n">
        <v>0.0499</v>
      </c>
      <c r="G14" s="15" t="n">
        <v>0.06784999999999999</v>
      </c>
    </row>
    <row r="15">
      <c r="A15" s="12" t="inlineStr">
        <is>
          <t>7.123% TATA CAP HSG FI SR B R 21-07-2027**</t>
        </is>
      </c>
      <c r="B15" s="30" t="inlineStr">
        <is>
          <t>INE033L07IO1</t>
        </is>
      </c>
      <c r="C15" s="30" t="inlineStr">
        <is>
          <t>CRISIL AAA</t>
        </is>
      </c>
      <c r="D15" s="13" t="n">
        <v>2500000</v>
      </c>
      <c r="E15" s="14" t="n">
        <v>2500.92</v>
      </c>
      <c r="F15" s="15" t="n">
        <v>0.0494</v>
      </c>
      <c r="G15" s="15" t="n">
        <v>0.07055</v>
      </c>
    </row>
    <row r="16">
      <c r="A16" s="12" t="inlineStr">
        <is>
          <t>7.1104% ADITYA BIRLA HSG SR D1 R30-07-27**</t>
        </is>
      </c>
      <c r="B16" s="30" t="inlineStr">
        <is>
          <t>INE831R07607</t>
        </is>
      </c>
      <c r="C16" s="30" t="inlineStr">
        <is>
          <t>CRISIL AAA</t>
        </is>
      </c>
      <c r="D16" s="13" t="n">
        <v>2500000</v>
      </c>
      <c r="E16" s="14" t="n">
        <v>2499.61</v>
      </c>
      <c r="F16" s="15" t="n">
        <v>0.0494</v>
      </c>
      <c r="G16" s="15" t="n">
        <v>0.07112499999999999</v>
      </c>
    </row>
    <row r="17">
      <c r="A17" s="12" t="inlineStr">
        <is>
          <t>6.6%REC LTD SR 250A NCD 30-06-27**</t>
        </is>
      </c>
      <c r="B17" s="30" t="inlineStr">
        <is>
          <t>INE020B08FZ9</t>
        </is>
      </c>
      <c r="C17" s="30" t="inlineStr">
        <is>
          <t>ICRA AAA</t>
        </is>
      </c>
      <c r="D17" s="13" t="n">
        <v>2500000</v>
      </c>
      <c r="E17" s="14" t="n">
        <v>2492.21</v>
      </c>
      <c r="F17" s="15" t="n">
        <v>0.0492</v>
      </c>
      <c r="G17" s="15" t="n">
        <v>0.06784999999999999</v>
      </c>
    </row>
    <row r="18">
      <c r="A18" s="12" t="inlineStr">
        <is>
          <t>8.05% MUTHOOT FIN SR 44A OP 1 25-11-27</t>
        </is>
      </c>
      <c r="B18" s="30" t="inlineStr">
        <is>
          <t>INE414G07JQ6</t>
        </is>
      </c>
      <c r="C18" s="30" t="inlineStr">
        <is>
          <t>CRISIL AA+</t>
        </is>
      </c>
      <c r="D18" s="13" t="n">
        <v>1000000</v>
      </c>
      <c r="E18" s="14" t="n">
        <v>1006.79</v>
      </c>
      <c r="F18" s="15" t="n">
        <v>0.0199</v>
      </c>
      <c r="G18" s="15" t="n">
        <v>0.076367</v>
      </c>
    </row>
    <row r="19">
      <c r="A19" s="12" t="inlineStr">
        <is>
          <t>8.75% 360 ONEPRIME LTD R 07-10-27**</t>
        </is>
      </c>
      <c r="B19" s="30" t="inlineStr">
        <is>
          <t>INE248U07GC5</t>
        </is>
      </c>
      <c r="C19" s="30" t="inlineStr">
        <is>
          <t>ICRA AA</t>
        </is>
      </c>
      <c r="D19" s="13" t="n">
        <v>1000000</v>
      </c>
      <c r="E19" s="14" t="n">
        <v>999.74</v>
      </c>
      <c r="F19" s="15" t="n">
        <v>0.0197</v>
      </c>
      <c r="G19" s="15" t="n">
        <v>0.08724899999999999</v>
      </c>
    </row>
    <row r="20">
      <c r="A20" s="12" t="inlineStr">
        <is>
          <t>8.95% NUVAMA WEALTH FIN LTD NCD 19-05-28**</t>
        </is>
      </c>
      <c r="B20" s="30" t="inlineStr">
        <is>
          <t>INE918K07QF6</t>
        </is>
      </c>
      <c r="C20" s="30" t="inlineStr">
        <is>
          <t>CRISIL AA-</t>
        </is>
      </c>
      <c r="D20" s="13" t="n">
        <v>1000000</v>
      </c>
      <c r="E20" s="14" t="n">
        <v>997.88</v>
      </c>
      <c r="F20" s="15" t="n">
        <v>0.0197</v>
      </c>
      <c r="G20" s="15" t="n">
        <v>0.090725</v>
      </c>
    </row>
    <row r="21">
      <c r="A21" s="16" t="inlineStr">
        <is>
          <t>Sub Total</t>
        </is>
      </c>
      <c r="B21" s="31" t="n"/>
      <c r="C21" s="31" t="n"/>
      <c r="D21" s="17" t="n"/>
      <c r="E21" s="18" t="n">
        <v>20614.76</v>
      </c>
      <c r="F21" s="19" t="n">
        <v>0.4071</v>
      </c>
      <c r="G21" s="20" t="n"/>
    </row>
    <row r="22">
      <c r="A22" s="16" t="inlineStr">
        <is>
          <t>State Development Loan</t>
        </is>
      </c>
      <c r="B22" s="30" t="n"/>
      <c r="C22" s="30" t="n"/>
      <c r="D22" s="13" t="n"/>
      <c r="E22" s="14" t="n"/>
      <c r="F22" s="15" t="n"/>
      <c r="G22" s="15" t="n"/>
    </row>
    <row r="23">
      <c r="A23" s="12" t="inlineStr">
        <is>
          <t>8.08% MAHARASHTRA SDL RED 15-06-2026</t>
        </is>
      </c>
      <c r="B23" s="30" t="inlineStr">
        <is>
          <t>IN2220160013</t>
        </is>
      </c>
      <c r="C23" s="30" t="inlineStr">
        <is>
          <t>SOVEREIGN</t>
        </is>
      </c>
      <c r="D23" s="13" t="n">
        <v>500000</v>
      </c>
      <c r="E23" s="14" t="n">
        <v>505.44</v>
      </c>
      <c r="F23" s="15" t="n">
        <v>0.01</v>
      </c>
      <c r="G23" s="15" t="n">
        <v>0.057351</v>
      </c>
    </row>
    <row r="24">
      <c r="A24" s="16" t="inlineStr">
        <is>
          <t>Sub Total</t>
        </is>
      </c>
      <c r="B24" s="31" t="n"/>
      <c r="C24" s="31" t="n"/>
      <c r="D24" s="17" t="n"/>
      <c r="E24" s="18" t="n">
        <v>505.44</v>
      </c>
      <c r="F24" s="19" t="n">
        <v>0.01</v>
      </c>
      <c r="G24" s="20" t="n"/>
    </row>
    <row r="25">
      <c r="A25" s="12" t="n"/>
      <c r="B25" s="30" t="n"/>
      <c r="C25" s="30" t="n"/>
      <c r="D25" s="13" t="n"/>
      <c r="E25" s="14" t="n"/>
      <c r="F25" s="15" t="n"/>
      <c r="G25" s="15" t="n"/>
    </row>
    <row r="26">
      <c r="A26" s="12" t="n"/>
      <c r="B26" s="30" t="n"/>
      <c r="C26" s="30" t="n"/>
      <c r="D26" s="13" t="n"/>
      <c r="E26" s="14" t="n"/>
      <c r="F26" s="15" t="n"/>
      <c r="G26" s="15" t="n"/>
    </row>
    <row r="27">
      <c r="A27" s="16" t="inlineStr">
        <is>
          <t>(b)Privately Placed/Unlisted</t>
        </is>
      </c>
      <c r="B27" s="30" t="n"/>
      <c r="C27" s="30" t="n"/>
      <c r="D27" s="13" t="n"/>
      <c r="E27" s="14" t="n"/>
      <c r="F27" s="15" t="n"/>
      <c r="G27" s="15" t="n"/>
    </row>
    <row r="28">
      <c r="A28" s="16" t="inlineStr">
        <is>
          <t>Sub Total</t>
        </is>
      </c>
      <c r="B28" s="30" t="n"/>
      <c r="C28" s="30" t="n"/>
      <c r="D28" s="13" t="n"/>
      <c r="E28" s="35" t="inlineStr">
        <is>
          <t>NIL</t>
        </is>
      </c>
      <c r="F28" s="36" t="inlineStr">
        <is>
          <t>NIL</t>
        </is>
      </c>
      <c r="G28" s="15" t="n"/>
    </row>
    <row r="29">
      <c r="A29" s="12" t="n"/>
      <c r="B29" s="30" t="n"/>
      <c r="C29" s="30" t="n"/>
      <c r="D29" s="13" t="n"/>
      <c r="E29" s="14" t="n"/>
      <c r="F29" s="15" t="n"/>
      <c r="G29" s="15" t="n"/>
    </row>
    <row r="30">
      <c r="A30" s="16" t="inlineStr">
        <is>
          <t>(c)Securitised Debt Instruments</t>
        </is>
      </c>
      <c r="B30" s="30" t="n"/>
      <c r="C30" s="30" t="n"/>
      <c r="D30" s="13" t="n"/>
      <c r="E30" s="14" t="n"/>
      <c r="F30" s="15" t="n"/>
      <c r="G30" s="15" t="n"/>
    </row>
    <row r="31">
      <c r="A31" s="16" t="inlineStr">
        <is>
          <t>Sub Total</t>
        </is>
      </c>
      <c r="B31" s="30" t="n"/>
      <c r="C31" s="30" t="n"/>
      <c r="D31" s="13" t="n"/>
      <c r="E31" s="35" t="inlineStr">
        <is>
          <t>NIL</t>
        </is>
      </c>
      <c r="F31" s="36" t="inlineStr">
        <is>
          <t>NIL</t>
        </is>
      </c>
      <c r="G31" s="15" t="n"/>
    </row>
    <row r="32">
      <c r="A32" s="12" t="n"/>
      <c r="B32" s="30" t="n"/>
      <c r="C32" s="30" t="n"/>
      <c r="D32" s="13" t="n"/>
      <c r="E32" s="14" t="n"/>
      <c r="F32" s="15" t="n"/>
      <c r="G32" s="15" t="n"/>
    </row>
    <row r="33">
      <c r="A33" s="21" t="inlineStr">
        <is>
          <t>TOTAL</t>
        </is>
      </c>
      <c r="B33" s="32" t="n"/>
      <c r="C33" s="32" t="n"/>
      <c r="D33" s="22" t="n"/>
      <c r="E33" s="18" t="n">
        <v>21120.2</v>
      </c>
      <c r="F33" s="19" t="n">
        <v>0.4171</v>
      </c>
      <c r="G33" s="20" t="n"/>
    </row>
    <row r="34">
      <c r="A34" s="12" t="n"/>
      <c r="B34" s="30" t="n"/>
      <c r="C34" s="30" t="n"/>
      <c r="D34" s="13" t="n"/>
      <c r="E34" s="14" t="n"/>
      <c r="F34" s="15" t="n"/>
      <c r="G34" s="15" t="n"/>
    </row>
    <row r="35">
      <c r="A35" s="16" t="inlineStr">
        <is>
          <t>Money Market Instruments</t>
        </is>
      </c>
      <c r="B35" s="30" t="n"/>
      <c r="C35" s="30" t="n"/>
      <c r="D35" s="13" t="n"/>
      <c r="E35" s="14" t="n"/>
      <c r="F35" s="15" t="n"/>
      <c r="G35" s="15" t="n"/>
    </row>
    <row r="36">
      <c r="A36" s="12" t="n"/>
      <c r="B36" s="30" t="n"/>
      <c r="C36" s="30" t="n"/>
      <c r="D36" s="13" t="n"/>
      <c r="E36" s="14" t="n"/>
      <c r="F36" s="15" t="n"/>
      <c r="G36" s="15" t="n"/>
    </row>
    <row r="37">
      <c r="A37" s="16" t="inlineStr">
        <is>
          <t>Treasury bills</t>
        </is>
      </c>
      <c r="B37" s="30" t="n"/>
      <c r="C37" s="30" t="n"/>
      <c r="D37" s="13" t="n"/>
      <c r="E37" s="14" t="n"/>
      <c r="F37" s="15" t="n"/>
      <c r="G37" s="15" t="n"/>
    </row>
    <row r="38">
      <c r="A38" s="12" t="inlineStr">
        <is>
          <t>182 DAYS TBILL RED 09-04-2026</t>
        </is>
      </c>
      <c r="B38" s="30" t="inlineStr">
        <is>
          <t>IN002025Y289</t>
        </is>
      </c>
      <c r="C38" s="30" t="inlineStr">
        <is>
          <t>SOVEREIGN</t>
        </is>
      </c>
      <c r="D38" s="13" t="n">
        <v>5000000</v>
      </c>
      <c r="E38" s="14" t="n">
        <v>4929.27</v>
      </c>
      <c r="F38" s="15" t="n">
        <v>0.0974</v>
      </c>
      <c r="G38" s="15" t="n">
        <v>0.053446</v>
      </c>
    </row>
    <row r="39">
      <c r="A39" s="16" t="inlineStr">
        <is>
          <t>Sub Total</t>
        </is>
      </c>
      <c r="B39" s="31" t="n"/>
      <c r="C39" s="31" t="n"/>
      <c r="D39" s="17" t="n"/>
      <c r="E39" s="18" t="n">
        <v>4929.27</v>
      </c>
      <c r="F39" s="19" t="n">
        <v>0.0974</v>
      </c>
      <c r="G39" s="20" t="n"/>
    </row>
    <row r="40">
      <c r="A40" s="16" t="inlineStr">
        <is>
          <t>Certificate of Deposit</t>
        </is>
      </c>
      <c r="B40" s="30" t="n"/>
      <c r="C40" s="30" t="n"/>
      <c r="D40" s="13" t="n"/>
      <c r="E40" s="14" t="n"/>
      <c r="F40" s="15" t="n"/>
      <c r="G40" s="15" t="n"/>
    </row>
    <row r="41">
      <c r="A41" s="12" t="inlineStr">
        <is>
          <t>PUNJAB NATIONAL BANK CD 15-12-26#**</t>
        </is>
      </c>
      <c r="B41" s="30" t="inlineStr">
        <is>
          <t>INE160A16TZ9</t>
        </is>
      </c>
      <c r="C41" s="30" t="inlineStr">
        <is>
          <t>CRISIL A1+</t>
        </is>
      </c>
      <c r="D41" s="13" t="n">
        <v>5000000</v>
      </c>
      <c r="E41" s="14" t="n">
        <v>4703.58</v>
      </c>
      <c r="F41" s="15" t="n">
        <v>0.0929</v>
      </c>
      <c r="G41" s="15" t="n">
        <v>0.06610000000000001</v>
      </c>
    </row>
    <row r="42">
      <c r="A42" s="12" t="inlineStr">
        <is>
          <t>HDFC BANK CD RED 11-09-2026#**</t>
        </is>
      </c>
      <c r="B42" s="30" t="inlineStr">
        <is>
          <t>INE040A16HN4</t>
        </is>
      </c>
      <c r="C42" s="30" t="inlineStr">
        <is>
          <t>CARE A1+</t>
        </is>
      </c>
      <c r="D42" s="13" t="n">
        <v>4500000</v>
      </c>
      <c r="E42" s="14" t="n">
        <v>4304.57</v>
      </c>
      <c r="F42" s="15" t="n">
        <v>0.08500000000000001</v>
      </c>
      <c r="G42" s="15" t="n">
        <v>0.065501</v>
      </c>
    </row>
    <row r="43">
      <c r="A43" s="12" t="inlineStr">
        <is>
          <t>AXIS BANK LTD CD RED 12-06-2026#**</t>
        </is>
      </c>
      <c r="B43" s="30" t="inlineStr">
        <is>
          <t>INE238AD6AU5</t>
        </is>
      </c>
      <c r="C43" s="30" t="inlineStr">
        <is>
          <t>CRISIL A1+</t>
        </is>
      </c>
      <c r="D43" s="13" t="n">
        <v>2500000</v>
      </c>
      <c r="E43" s="14" t="n">
        <v>2431.16</v>
      </c>
      <c r="F43" s="15" t="n">
        <v>0.048</v>
      </c>
      <c r="G43" s="15" t="n">
        <v>0.0638</v>
      </c>
    </row>
    <row r="44">
      <c r="A44" s="12" t="inlineStr">
        <is>
          <t>CANARA BANK CD RED 15-06-2026#**</t>
        </is>
      </c>
      <c r="B44" s="30" t="inlineStr">
        <is>
          <t>INE476A16F52</t>
        </is>
      </c>
      <c r="C44" s="30" t="inlineStr">
        <is>
          <t>CRISIL A1+</t>
        </is>
      </c>
      <c r="D44" s="13" t="n">
        <v>2500000</v>
      </c>
      <c r="E44" s="14" t="n">
        <v>2430.29</v>
      </c>
      <c r="F44" s="15" t="n">
        <v>0.048</v>
      </c>
      <c r="G44" s="15" t="n">
        <v>0.06345000000000001</v>
      </c>
    </row>
    <row r="45">
      <c r="A45" s="12" t="inlineStr">
        <is>
          <t>BANK OF BARODA CD RED 04-12-26#</t>
        </is>
      </c>
      <c r="B45" s="30" t="inlineStr">
        <is>
          <t>INE028A16KO1</t>
        </is>
      </c>
      <c r="C45" s="30" t="inlineStr">
        <is>
          <t>FITCH A1+</t>
        </is>
      </c>
      <c r="D45" s="13" t="n">
        <v>2000000</v>
      </c>
      <c r="E45" s="14" t="n">
        <v>1885.95</v>
      </c>
      <c r="F45" s="15" t="n">
        <v>0.0373</v>
      </c>
      <c r="G45" s="15" t="n">
        <v>0.0655</v>
      </c>
    </row>
    <row r="46">
      <c r="A46" s="16" t="inlineStr">
        <is>
          <t>Sub Total</t>
        </is>
      </c>
      <c r="B46" s="31" t="n"/>
      <c r="C46" s="31" t="n"/>
      <c r="D46" s="17" t="n"/>
      <c r="E46" s="18" t="n">
        <v>15755.55</v>
      </c>
      <c r="F46" s="19" t="n">
        <v>0.3112</v>
      </c>
      <c r="G46" s="20" t="n"/>
    </row>
    <row r="47">
      <c r="A47" s="12" t="n"/>
      <c r="B47" s="30" t="n"/>
      <c r="C47" s="30" t="n"/>
      <c r="D47" s="13" t="n"/>
      <c r="E47" s="14" t="n"/>
      <c r="F47" s="15" t="n"/>
      <c r="G47" s="15" t="n"/>
    </row>
    <row r="48">
      <c r="A48" s="16" t="inlineStr">
        <is>
          <t>Commercial Paper</t>
        </is>
      </c>
      <c r="B48" s="30" t="n"/>
      <c r="C48" s="30" t="n"/>
      <c r="D48" s="13" t="n"/>
      <c r="E48" s="14" t="n"/>
      <c r="F48" s="15" t="n"/>
      <c r="G48" s="15" t="n"/>
    </row>
    <row r="49">
      <c r="A49" s="12" t="inlineStr">
        <is>
          <t>HDB FINANCIAL SERV CP RED 16-03-2026**</t>
        </is>
      </c>
      <c r="B49" s="30" t="inlineStr">
        <is>
          <t>INE756I14EZ4</t>
        </is>
      </c>
      <c r="C49" s="30" t="inlineStr">
        <is>
          <t>CRISIL A1+</t>
        </is>
      </c>
      <c r="D49" s="13" t="n">
        <v>2500000</v>
      </c>
      <c r="E49" s="14" t="n">
        <v>2467.9</v>
      </c>
      <c r="F49" s="15" t="n">
        <v>0.0487</v>
      </c>
      <c r="G49" s="15" t="n">
        <v>0.064151</v>
      </c>
    </row>
    <row r="50">
      <c r="A50" s="12" t="inlineStr">
        <is>
          <t>NUVAMA WEALTH FIN CP RED 10-03-26**</t>
        </is>
      </c>
      <c r="B50" s="30" t="inlineStr">
        <is>
          <t>INE918K14CO4</t>
        </is>
      </c>
      <c r="C50" s="30" t="inlineStr">
        <is>
          <t>CRISIL A1+</t>
        </is>
      </c>
      <c r="D50" s="13" t="n">
        <v>2500000</v>
      </c>
      <c r="E50" s="14" t="n">
        <v>2465.96</v>
      </c>
      <c r="F50" s="15" t="n">
        <v>0.0487</v>
      </c>
      <c r="G50" s="15" t="n">
        <v>0.0741</v>
      </c>
    </row>
    <row r="51">
      <c r="A51" s="12" t="inlineStr">
        <is>
          <t>360 ONE PRIME LTD. CP 29-05-26**</t>
        </is>
      </c>
      <c r="B51" s="30" t="inlineStr">
        <is>
          <t>INE248U14SL7</t>
        </is>
      </c>
      <c r="C51" s="30" t="inlineStr">
        <is>
          <t>ICRA A1+</t>
        </is>
      </c>
      <c r="D51" s="13" t="n">
        <v>2500000</v>
      </c>
      <c r="E51" s="14" t="n">
        <v>2423.12</v>
      </c>
      <c r="F51" s="15" t="n">
        <v>0.0479</v>
      </c>
      <c r="G51" s="15" t="n">
        <v>0.07825</v>
      </c>
    </row>
    <row r="52">
      <c r="A52" s="16" t="inlineStr">
        <is>
          <t>Sub Total</t>
        </is>
      </c>
      <c r="B52" s="31" t="n"/>
      <c r="C52" s="31" t="n"/>
      <c r="D52" s="17" t="n"/>
      <c r="E52" s="18" t="n">
        <v>7356.98</v>
      </c>
      <c r="F52" s="19" t="n">
        <v>0.1453</v>
      </c>
      <c r="G52" s="20" t="n"/>
    </row>
    <row r="53">
      <c r="A53" s="12" t="n"/>
      <c r="B53" s="30" t="n"/>
      <c r="C53" s="30" t="n"/>
      <c r="D53" s="13" t="n"/>
      <c r="E53" s="14" t="n"/>
      <c r="F53" s="15" t="n"/>
      <c r="G53" s="15" t="n"/>
    </row>
    <row r="54">
      <c r="A54" s="21" t="inlineStr">
        <is>
          <t>TOTAL</t>
        </is>
      </c>
      <c r="B54" s="32" t="n"/>
      <c r="C54" s="32" t="n"/>
      <c r="D54" s="22" t="n"/>
      <c r="E54" s="18" t="n">
        <v>28041.8</v>
      </c>
      <c r="F54" s="19" t="n">
        <v>0.5538999999999999</v>
      </c>
      <c r="G54" s="20" t="n"/>
    </row>
    <row r="55">
      <c r="A55" s="12" t="n"/>
      <c r="B55" s="30" t="n"/>
      <c r="C55" s="30" t="n"/>
      <c r="D55" s="13" t="n"/>
      <c r="E55" s="14" t="n"/>
      <c r="F55" s="15" t="n"/>
      <c r="G55" s="15" t="n"/>
    </row>
    <row r="56">
      <c r="A56" s="12" t="n"/>
      <c r="B56" s="30" t="n"/>
      <c r="C56" s="30" t="n"/>
      <c r="D56" s="13" t="n"/>
      <c r="E56" s="14" t="n"/>
      <c r="F56" s="15" t="n"/>
      <c r="G56" s="15" t="n"/>
    </row>
    <row r="57">
      <c r="A57" s="16" t="inlineStr">
        <is>
          <t>Investment in AIF</t>
        </is>
      </c>
      <c r="B57" s="30" t="n"/>
      <c r="C57" s="30" t="n"/>
      <c r="D57" s="13" t="n"/>
      <c r="E57" s="14" t="n"/>
      <c r="F57" s="15" t="n"/>
      <c r="G57" s="15" t="n"/>
    </row>
    <row r="58">
      <c r="A58" s="12" t="inlineStr">
        <is>
          <t>SBI CDMDF--A2</t>
        </is>
      </c>
      <c r="B58" s="30" t="inlineStr">
        <is>
          <t>INF0RQ622028</t>
        </is>
      </c>
      <c r="C58" s="30" t="n"/>
      <c r="D58" s="13" t="n">
        <v>1139.135</v>
      </c>
      <c r="E58" s="14" t="n">
        <v>131.61</v>
      </c>
      <c r="F58" s="15" t="n">
        <v>0.0026</v>
      </c>
      <c r="G58" s="15" t="n"/>
    </row>
    <row r="59">
      <c r="A59" s="12" t="n"/>
      <c r="B59" s="30" t="n"/>
      <c r="C59" s="30" t="n"/>
      <c r="D59" s="13" t="n"/>
      <c r="E59" s="14" t="n"/>
      <c r="F59" s="15" t="n"/>
      <c r="G59" s="15" t="n"/>
    </row>
    <row r="60">
      <c r="A60" s="21" t="inlineStr">
        <is>
          <t>TOTAL</t>
        </is>
      </c>
      <c r="B60" s="32" t="n"/>
      <c r="C60" s="32" t="n"/>
      <c r="D60" s="22" t="n"/>
      <c r="E60" s="18" t="n">
        <v>131.61</v>
      </c>
      <c r="F60" s="19" t="n">
        <v>0.0026</v>
      </c>
      <c r="G60" s="20" t="n"/>
    </row>
    <row r="61">
      <c r="A61" s="12" t="n"/>
      <c r="B61" s="30" t="n"/>
      <c r="C61" s="30" t="n"/>
      <c r="D61" s="13" t="n"/>
      <c r="E61" s="14" t="n"/>
      <c r="F61" s="15" t="n"/>
      <c r="G61" s="15" t="n"/>
    </row>
    <row r="62">
      <c r="A62" s="16" t="inlineStr">
        <is>
          <t>TREPS / Reverse Repo</t>
        </is>
      </c>
      <c r="B62" s="30" t="n"/>
      <c r="C62" s="30" t="n"/>
      <c r="D62" s="13" t="n"/>
      <c r="E62" s="14" t="n"/>
      <c r="F62" s="15" t="n"/>
      <c r="G62" s="15" t="n"/>
    </row>
    <row r="63">
      <c r="A63" s="12" t="inlineStr">
        <is>
          <t>Clearing Corporation of India Ltd.</t>
        </is>
      </c>
      <c r="B63" s="30" t="n"/>
      <c r="C63" s="30" t="n"/>
      <c r="D63" s="13" t="n"/>
      <c r="E63" s="14" t="n">
        <v>3839.44</v>
      </c>
      <c r="F63" s="15" t="n">
        <v>0.07580000000000001</v>
      </c>
      <c r="G63" s="15" t="n">
        <v>0.053335</v>
      </c>
    </row>
    <row r="64">
      <c r="A64" s="16" t="inlineStr">
        <is>
          <t>Sub Total</t>
        </is>
      </c>
      <c r="B64" s="31" t="n"/>
      <c r="C64" s="31" t="n"/>
      <c r="D64" s="17" t="n"/>
      <c r="E64" s="18" t="n">
        <v>3839.44</v>
      </c>
      <c r="F64" s="19" t="n">
        <v>0.07580000000000001</v>
      </c>
      <c r="G64" s="20" t="n"/>
    </row>
    <row r="65">
      <c r="A65" s="12" t="n"/>
      <c r="B65" s="30" t="n"/>
      <c r="C65" s="30" t="n"/>
      <c r="D65" s="13" t="n"/>
      <c r="E65" s="14" t="n"/>
      <c r="F65" s="15" t="n"/>
      <c r="G65" s="15" t="n"/>
    </row>
    <row r="66">
      <c r="A66" s="21" t="inlineStr">
        <is>
          <t>TOTAL</t>
        </is>
      </c>
      <c r="B66" s="32" t="n"/>
      <c r="C66" s="32" t="n"/>
      <c r="D66" s="22" t="n"/>
      <c r="E66" s="18" t="n">
        <v>3839.44</v>
      </c>
      <c r="F66" s="19" t="n">
        <v>0.07580000000000001</v>
      </c>
      <c r="G66" s="20" t="n"/>
    </row>
    <row r="67">
      <c r="A67" s="12" t="inlineStr">
        <is>
          <t>Accrued Interest</t>
        </is>
      </c>
      <c r="B67" s="30" t="n"/>
      <c r="C67" s="30" t="n"/>
      <c r="D67" s="13" t="n"/>
      <c r="E67" s="14" t="n">
        <v>753.6400939</v>
      </c>
      <c r="F67" s="15" t="n">
        <v>0.014885</v>
      </c>
      <c r="G67" s="15" t="n"/>
    </row>
    <row r="68">
      <c r="A68" s="12" t="inlineStr">
        <is>
          <t>Net Receivables/(Payables)</t>
        </is>
      </c>
      <c r="B68" s="30" t="n"/>
      <c r="C68" s="30" t="n"/>
      <c r="D68" s="13" t="n"/>
      <c r="E68" s="23" t="n">
        <v>-3257.5200939</v>
      </c>
      <c r="F68" s="24" t="n">
        <v>-0.06428499999999999</v>
      </c>
      <c r="G68" s="15" t="n">
        <v>0.053334</v>
      </c>
    </row>
    <row r="69">
      <c r="A69" s="25" t="inlineStr">
        <is>
          <t>GRAND TOTAL</t>
        </is>
      </c>
      <c r="B69" s="33" t="n"/>
      <c r="C69" s="33" t="n"/>
      <c r="D69" s="26" t="n"/>
      <c r="E69" s="27" t="n">
        <v>50629.17</v>
      </c>
      <c r="F69" s="28" t="n">
        <v>1</v>
      </c>
      <c r="G69" s="28" t="n"/>
    </row>
    <row r="71">
      <c r="A71" s="74" t="inlineStr">
        <is>
          <t>#  Unlisted Security</t>
        </is>
      </c>
    </row>
    <row r="72">
      <c r="A72" s="74" t="inlineStr">
        <is>
          <t>**Non Traded Security</t>
        </is>
      </c>
    </row>
    <row r="74">
      <c r="A74" s="74" t="inlineStr">
        <is>
          <t>Notes:</t>
        </is>
      </c>
    </row>
    <row r="75">
      <c r="A75" s="48" t="inlineStr">
        <is>
          <t>1. Security in default beyond its maturiy date</t>
        </is>
      </c>
      <c r="B75" s="34" t="inlineStr">
        <is>
          <t>NIL</t>
        </is>
      </c>
    </row>
    <row r="76">
      <c r="A76" t="inlineStr">
        <is>
          <t>2. NAV at the beginning of the period (Rs. per unit)</t>
        </is>
      </c>
    </row>
    <row r="77">
      <c r="A77" t="inlineStr">
        <is>
          <t>Plan /option (Face Value 1000)</t>
        </is>
      </c>
      <c r="B77" t="inlineStr">
        <is>
          <t>As on</t>
        </is>
      </c>
      <c r="C77" t="inlineStr">
        <is>
          <t>As on</t>
        </is>
      </c>
    </row>
    <row r="78">
      <c r="B78" s="49" t="n">
        <v>45989</v>
      </c>
      <c r="C78" s="49" t="n">
        <v>46022</v>
      </c>
    </row>
    <row r="79">
      <c r="A79" t="inlineStr">
        <is>
          <t>Direct Plan  Growth Option</t>
        </is>
      </c>
      <c r="B79" t="n">
        <v>1054.1592</v>
      </c>
      <c r="C79" t="n">
        <v>1059.3601</v>
      </c>
    </row>
    <row r="80">
      <c r="A80" t="inlineStr">
        <is>
          <t>Direct Plan IDCW Option</t>
        </is>
      </c>
      <c r="B80" t="n">
        <v>1054.1521</v>
      </c>
      <c r="C80" t="n">
        <v>1059.3492</v>
      </c>
    </row>
    <row r="81">
      <c r="A81" t="inlineStr">
        <is>
          <t>Regular Plan  Growth Option</t>
        </is>
      </c>
      <c r="B81" t="n">
        <v>1047.9412</v>
      </c>
      <c r="C81" t="n">
        <v>1052.3025</v>
      </c>
    </row>
    <row r="82">
      <c r="A82" t="inlineStr">
        <is>
          <t>Regular Plan IDCW Option</t>
        </is>
      </c>
      <c r="B82" t="n">
        <v>1047.9405</v>
      </c>
      <c r="C82" t="n">
        <v>1052.3018</v>
      </c>
    </row>
    <row r="84">
      <c r="A84" t="inlineStr">
        <is>
          <t xml:space="preserve">3. Total Dividend (Net) declared during the month </t>
        </is>
      </c>
      <c r="B84" s="34" t="inlineStr">
        <is>
          <t>NIL</t>
        </is>
      </c>
    </row>
    <row r="85">
      <c r="A85" t="inlineStr">
        <is>
          <t>4. Bonus was declared during the month</t>
        </is>
      </c>
      <c r="B85" s="34" t="inlineStr">
        <is>
          <t>NIL</t>
        </is>
      </c>
    </row>
    <row r="86" ht="29" customHeight="1">
      <c r="A86" s="48" t="inlineStr">
        <is>
          <t>5. Investment in Repo of Corporate Debt Securities during the month ended December 31, 2025</t>
        </is>
      </c>
      <c r="B86" s="34" t="inlineStr">
        <is>
          <t>NIL</t>
        </is>
      </c>
    </row>
    <row r="87" ht="29" customHeight="1">
      <c r="A87" s="48" t="inlineStr">
        <is>
          <t>6. Investment in foreign securities/ADRs/GDRs at the end of the month</t>
        </is>
      </c>
      <c r="B87" s="34" t="inlineStr">
        <is>
          <t>NIL</t>
        </is>
      </c>
    </row>
    <row r="88">
      <c r="A88" t="inlineStr">
        <is>
          <t>7. Average Portfolio Maturity</t>
        </is>
      </c>
      <c r="B88" s="51">
        <f>B103</f>
        <v/>
      </c>
    </row>
    <row r="89" ht="43.5" customHeight="1">
      <c r="A89" s="48" t="inlineStr">
        <is>
          <t>8. Total gross exposure to derivative instruments (excluding reversed positions) at the end of the month (Rs. in Lakhs)</t>
        </is>
      </c>
      <c r="B89" s="34" t="inlineStr">
        <is>
          <t>NIL</t>
        </is>
      </c>
    </row>
    <row r="90">
      <c r="B90" s="34" t="n"/>
    </row>
    <row r="91" ht="29" customHeight="1">
      <c r="A91" s="48" t="inlineStr">
        <is>
          <t>9. Margin Deposits includes Margin money placed on derivatives other than margin money placed with bank</t>
        </is>
      </c>
      <c r="B91" s="34" t="inlineStr">
        <is>
          <t>NIL</t>
        </is>
      </c>
    </row>
    <row r="92" ht="29" customHeight="1">
      <c r="A92" s="48" t="inlineStr">
        <is>
          <t>10. Value of investment made by other schemes under same management (Rs. In Lakhs)</t>
        </is>
      </c>
      <c r="B92" t="n">
        <v>17199.32</v>
      </c>
    </row>
    <row r="93" ht="29" customHeight="1">
      <c r="A93" s="48" t="inlineStr">
        <is>
          <t>11. Number of instance of deviation In valuation of securities</t>
        </is>
      </c>
      <c r="B93" s="34" t="inlineStr">
        <is>
          <t>NIL</t>
        </is>
      </c>
    </row>
    <row r="94" ht="29" customHeight="1">
      <c r="A94" s="48" t="inlineStr">
        <is>
          <t>12. Total value and percentage of illiquid equity shares / securities</t>
        </is>
      </c>
      <c r="B94" s="34" t="inlineStr">
        <is>
          <t>NIL</t>
        </is>
      </c>
    </row>
    <row r="96">
      <c r="A96" s="58" t="inlineStr">
        <is>
          <t>Portfolio Information</t>
        </is>
      </c>
      <c r="B96" s="58" t="n"/>
    </row>
    <row r="97" ht="29" customHeight="1">
      <c r="A97" s="58" t="inlineStr">
        <is>
          <t>Scheme Name :</t>
        </is>
      </c>
      <c r="B97" s="58" t="inlineStr">
        <is>
          <t>Edelweiss Low Duration Fund</t>
        </is>
      </c>
    </row>
    <row r="98" ht="29" customHeight="1">
      <c r="A98" s="58" t="inlineStr">
        <is>
          <t>Description (if any)</t>
        </is>
      </c>
      <c r="B98" s="58" t="inlineStr">
        <is>
          <t>Low Duration Fund</t>
        </is>
      </c>
    </row>
    <row r="99">
      <c r="A99" s="58" t="n"/>
      <c r="B99" s="58" t="n"/>
    </row>
    <row r="100">
      <c r="A100" s="58" t="inlineStr">
        <is>
          <t>Annualised Portfolio YTM* :</t>
        </is>
      </c>
      <c r="B100" s="53" t="n">
        <v>6.711393964192795</v>
      </c>
    </row>
    <row r="101">
      <c r="A101" s="58" t="n"/>
      <c r="B101" s="58" t="n"/>
    </row>
    <row r="102">
      <c r="A102" s="58" t="inlineStr">
        <is>
          <t>Macaulay Duration</t>
        </is>
      </c>
      <c r="B102" s="59" t="n">
        <v>0.923</v>
      </c>
    </row>
    <row r="103">
      <c r="A103" s="58" t="inlineStr">
        <is>
          <t>Residual Maturity</t>
        </is>
      </c>
      <c r="B103" s="59" t="n">
        <v>0.9548076988843565</v>
      </c>
    </row>
    <row r="104">
      <c r="A104" s="58" t="n"/>
      <c r="B104" s="58" t="n"/>
    </row>
    <row r="105">
      <c r="A105" s="58" t="inlineStr">
        <is>
          <t>As on (Date)</t>
        </is>
      </c>
      <c r="B105" s="55" t="n">
        <v>46022</v>
      </c>
    </row>
    <row r="107" ht="70" customHeight="1">
      <c r="A107" s="76" t="inlineStr">
        <is>
          <t>Scheme Name</t>
        </is>
      </c>
      <c r="B107" s="76" t="inlineStr">
        <is>
          <t>Risk- O - Meter</t>
        </is>
      </c>
      <c r="C107" s="76" t="inlineStr">
        <is>
          <t>Benchmark of the Scheme</t>
        </is>
      </c>
      <c r="D107" s="76" t="inlineStr">
        <is>
          <t>Benchmark Risk-o-meter</t>
        </is>
      </c>
    </row>
    <row r="108" ht="70" customHeight="1">
      <c r="A108" s="76" t="inlineStr">
        <is>
          <t>Edelweiss Low Duration Fund</t>
        </is>
      </c>
      <c r="B108" s="76" t="n"/>
      <c r="C108" s="76" t="inlineStr">
        <is>
          <t>CRISIL Low Duration Debt A-I Index (Tier I Benchmark)</t>
        </is>
      </c>
      <c r="D108" s="76" t="n"/>
      <c r="E108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G139"/>
  <sheetViews>
    <sheetView showGridLines="0" workbookViewId="0">
      <pane ySplit="4" topLeftCell="A60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BUSINESS CYCLE FUND AS ON DECEMBER 31, 2025</t>
        </is>
      </c>
    </row>
    <row r="2" ht="35" customHeight="1">
      <c r="A2" s="75" t="inlineStr">
        <is>
          <t>(An open-ended equity scheme following business cycle-based investing theme))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Muthoot Finance Ltd.</t>
        </is>
      </c>
      <c r="B8" s="30" t="inlineStr">
        <is>
          <t>INE414G01012</t>
        </is>
      </c>
      <c r="C8" s="30" t="inlineStr">
        <is>
          <t>Finance</t>
        </is>
      </c>
      <c r="D8" s="13" t="n">
        <v>180000</v>
      </c>
      <c r="E8" s="14" t="n">
        <v>6861.06</v>
      </c>
      <c r="F8" s="15" t="n">
        <v>0.0404</v>
      </c>
      <c r="G8" s="15" t="n"/>
    </row>
    <row r="9">
      <c r="A9" s="12" t="inlineStr">
        <is>
          <t>AU Small Finance Bank Ltd.</t>
        </is>
      </c>
      <c r="B9" s="30" t="inlineStr">
        <is>
          <t>INE949L01017</t>
        </is>
      </c>
      <c r="C9" s="30" t="inlineStr">
        <is>
          <t>Banks</t>
        </is>
      </c>
      <c r="D9" s="13" t="n">
        <v>634334</v>
      </c>
      <c r="E9" s="14" t="n">
        <v>6308.45</v>
      </c>
      <c r="F9" s="15" t="n">
        <v>0.0372</v>
      </c>
      <c r="G9" s="15" t="n"/>
    </row>
    <row r="10">
      <c r="A10" s="12" t="inlineStr">
        <is>
          <t>Canara Bank</t>
        </is>
      </c>
      <c r="B10" s="30" t="inlineStr">
        <is>
          <t>INE476A01022</t>
        </is>
      </c>
      <c r="C10" s="30" t="inlineStr">
        <is>
          <t>Banks</t>
        </is>
      </c>
      <c r="D10" s="13" t="n">
        <v>3432687</v>
      </c>
      <c r="E10" s="14" t="n">
        <v>5317.58</v>
      </c>
      <c r="F10" s="15" t="n">
        <v>0.0313</v>
      </c>
      <c r="G10" s="15" t="n"/>
    </row>
    <row r="11">
      <c r="A11" s="12" t="inlineStr">
        <is>
          <t>Indian Bank</t>
        </is>
      </c>
      <c r="B11" s="30" t="inlineStr">
        <is>
          <t>INE562A01011</t>
        </is>
      </c>
      <c r="C11" s="30" t="inlineStr">
        <is>
          <t>Banks</t>
        </is>
      </c>
      <c r="D11" s="13" t="n">
        <v>598376</v>
      </c>
      <c r="E11" s="14" t="n">
        <v>5009.9</v>
      </c>
      <c r="F11" s="15" t="n">
        <v>0.0295</v>
      </c>
      <c r="G11" s="15" t="n"/>
    </row>
    <row r="12">
      <c r="A12" s="12" t="inlineStr">
        <is>
          <t>Fortis Healthcare Ltd.</t>
        </is>
      </c>
      <c r="B12" s="30" t="inlineStr">
        <is>
          <t>INE061F01013</t>
        </is>
      </c>
      <c r="C12" s="30" t="inlineStr">
        <is>
          <t>Healthcare Services</t>
        </is>
      </c>
      <c r="D12" s="13" t="n">
        <v>565442</v>
      </c>
      <c r="E12" s="14" t="n">
        <v>4998.51</v>
      </c>
      <c r="F12" s="15" t="n">
        <v>0.0295</v>
      </c>
      <c r="G12" s="15" t="n"/>
    </row>
    <row r="13">
      <c r="A13" s="12" t="inlineStr">
        <is>
          <t>Glenmark Pharmaceuticals Ltd.</t>
        </is>
      </c>
      <c r="B13" s="30" t="inlineStr">
        <is>
          <t>INE935A01035</t>
        </is>
      </c>
      <c r="C13" s="30" t="inlineStr">
        <is>
          <t>Pharmaceuticals &amp; Biotechnology</t>
        </is>
      </c>
      <c r="D13" s="13" t="n">
        <v>235342</v>
      </c>
      <c r="E13" s="14" t="n">
        <v>4789.68</v>
      </c>
      <c r="F13" s="15" t="n">
        <v>0.0282</v>
      </c>
      <c r="G13" s="15" t="n"/>
    </row>
    <row r="14">
      <c r="A14" s="12" t="inlineStr">
        <is>
          <t>State Bank of India</t>
        </is>
      </c>
      <c r="B14" s="30" t="inlineStr">
        <is>
          <t>INE062A01020</t>
        </is>
      </c>
      <c r="C14" s="30" t="inlineStr">
        <is>
          <t>Banks</t>
        </is>
      </c>
      <c r="D14" s="13" t="n">
        <v>448406</v>
      </c>
      <c r="E14" s="14" t="n">
        <v>4404.24</v>
      </c>
      <c r="F14" s="15" t="n">
        <v>0.026</v>
      </c>
      <c r="G14" s="15" t="n"/>
    </row>
    <row r="15">
      <c r="A15" s="12" t="inlineStr">
        <is>
          <t>Bharti Hexacom Ltd.</t>
        </is>
      </c>
      <c r="B15" s="30" t="inlineStr">
        <is>
          <t>INE343G01021</t>
        </is>
      </c>
      <c r="C15" s="30" t="inlineStr">
        <is>
          <t>Telecom - Services</t>
        </is>
      </c>
      <c r="D15" s="13" t="n">
        <v>216713</v>
      </c>
      <c r="E15" s="14" t="n">
        <v>3947.86</v>
      </c>
      <c r="F15" s="15" t="n">
        <v>0.0233</v>
      </c>
      <c r="G15" s="15" t="n"/>
    </row>
    <row r="16">
      <c r="A16" s="12" t="inlineStr">
        <is>
          <t>JK Cement Ltd.</t>
        </is>
      </c>
      <c r="B16" s="30" t="inlineStr">
        <is>
          <t>INE823G01014</t>
        </is>
      </c>
      <c r="C16" s="30" t="inlineStr">
        <is>
          <t>Cement &amp; Cement Products</t>
        </is>
      </c>
      <c r="D16" s="13" t="n">
        <v>70724</v>
      </c>
      <c r="E16" s="14" t="n">
        <v>3911.74</v>
      </c>
      <c r="F16" s="15" t="n">
        <v>0.0231</v>
      </c>
      <c r="G16" s="15" t="n"/>
    </row>
    <row r="17">
      <c r="A17" s="12" t="inlineStr">
        <is>
          <t>Maruti Suzuki India Ltd.</t>
        </is>
      </c>
      <c r="B17" s="30" t="inlineStr">
        <is>
          <t>INE585B01010</t>
        </is>
      </c>
      <c r="C17" s="30" t="inlineStr">
        <is>
          <t>Automobiles</t>
        </is>
      </c>
      <c r="D17" s="13" t="n">
        <v>22864</v>
      </c>
      <c r="E17" s="14" t="n">
        <v>3817.6</v>
      </c>
      <c r="F17" s="15" t="n">
        <v>0.0225</v>
      </c>
      <c r="G17" s="15" t="n"/>
    </row>
    <row r="18">
      <c r="A18" s="12" t="inlineStr">
        <is>
          <t>GE Vernova T&amp;D India Limited</t>
        </is>
      </c>
      <c r="B18" s="30" t="inlineStr">
        <is>
          <t>INE200A01026</t>
        </is>
      </c>
      <c r="C18" s="30" t="inlineStr">
        <is>
          <t>Electrical Equipment</t>
        </is>
      </c>
      <c r="D18" s="13" t="n">
        <v>121033</v>
      </c>
      <c r="E18" s="14" t="n">
        <v>3791.36</v>
      </c>
      <c r="F18" s="15" t="n">
        <v>0.0223</v>
      </c>
      <c r="G18" s="15" t="n"/>
    </row>
    <row r="19">
      <c r="A19" s="12" t="inlineStr">
        <is>
          <t>Eicher Motors Ltd.</t>
        </is>
      </c>
      <c r="B19" s="30" t="inlineStr">
        <is>
          <t>INE066A01021</t>
        </is>
      </c>
      <c r="C19" s="30" t="inlineStr">
        <is>
          <t>Automobiles</t>
        </is>
      </c>
      <c r="D19" s="13" t="n">
        <v>50092</v>
      </c>
      <c r="E19" s="14" t="n">
        <v>3662.98</v>
      </c>
      <c r="F19" s="15" t="n">
        <v>0.0216</v>
      </c>
      <c r="G19" s="15" t="n"/>
    </row>
    <row r="20">
      <c r="A20" s="12" t="inlineStr">
        <is>
          <t>Laurus Labs Ltd.</t>
        </is>
      </c>
      <c r="B20" s="30" t="inlineStr">
        <is>
          <t>INE947Q01028</t>
        </is>
      </c>
      <c r="C20" s="30" t="inlineStr">
        <is>
          <t>Pharmaceuticals &amp; Biotechnology</t>
        </is>
      </c>
      <c r="D20" s="13" t="n">
        <v>330000</v>
      </c>
      <c r="E20" s="14" t="n">
        <v>3656.4</v>
      </c>
      <c r="F20" s="15" t="n">
        <v>0.0215</v>
      </c>
      <c r="G20" s="15" t="n"/>
    </row>
    <row r="21">
      <c r="A21" s="12" t="inlineStr">
        <is>
          <t>Punjab National Bank</t>
        </is>
      </c>
      <c r="B21" s="30" t="inlineStr">
        <is>
          <t>INE160A01022</t>
        </is>
      </c>
      <c r="C21" s="30" t="inlineStr">
        <is>
          <t>Banks</t>
        </is>
      </c>
      <c r="D21" s="13" t="n">
        <v>2884158</v>
      </c>
      <c r="E21" s="14" t="n">
        <v>3564.24</v>
      </c>
      <c r="F21" s="15" t="n">
        <v>0.021</v>
      </c>
      <c r="G21" s="15" t="n"/>
    </row>
    <row r="22">
      <c r="A22" s="12" t="inlineStr">
        <is>
          <t>The Federal Bank Ltd.</t>
        </is>
      </c>
      <c r="B22" s="30" t="inlineStr">
        <is>
          <t>INE171A01029</t>
        </is>
      </c>
      <c r="C22" s="30" t="inlineStr">
        <is>
          <t>Banks</t>
        </is>
      </c>
      <c r="D22" s="13" t="n">
        <v>1321623</v>
      </c>
      <c r="E22" s="14" t="n">
        <v>3530.06</v>
      </c>
      <c r="F22" s="15" t="n">
        <v>0.0208</v>
      </c>
      <c r="G22" s="15" t="n"/>
    </row>
    <row r="23">
      <c r="A23" s="12" t="inlineStr">
        <is>
          <t>Hero MotoCorp Ltd.</t>
        </is>
      </c>
      <c r="B23" s="30" t="inlineStr">
        <is>
          <t>INE158A01026</t>
        </is>
      </c>
      <c r="C23" s="30" t="inlineStr">
        <is>
          <t>Automobiles</t>
        </is>
      </c>
      <c r="D23" s="13" t="n">
        <v>59336</v>
      </c>
      <c r="E23" s="14" t="n">
        <v>3424.28</v>
      </c>
      <c r="F23" s="15" t="n">
        <v>0.0202</v>
      </c>
      <c r="G23" s="15" t="n"/>
    </row>
    <row r="24">
      <c r="A24" s="12" t="inlineStr">
        <is>
          <t>Union Bank of India</t>
        </is>
      </c>
      <c r="B24" s="30" t="inlineStr">
        <is>
          <t>INE692A01016</t>
        </is>
      </c>
      <c r="C24" s="30" t="inlineStr">
        <is>
          <t>Banks</t>
        </is>
      </c>
      <c r="D24" s="13" t="n">
        <v>2174165</v>
      </c>
      <c r="E24" s="14" t="n">
        <v>3343</v>
      </c>
      <c r="F24" s="15" t="n">
        <v>0.0197</v>
      </c>
      <c r="G24" s="15" t="n"/>
    </row>
    <row r="25">
      <c r="A25" s="12" t="inlineStr">
        <is>
          <t>UPL Ltd.</t>
        </is>
      </c>
      <c r="B25" s="30" t="inlineStr">
        <is>
          <t>INE628A01036</t>
        </is>
      </c>
      <c r="C25" s="30" t="inlineStr">
        <is>
          <t>Fertilizers &amp; Agrochemicals</t>
        </is>
      </c>
      <c r="D25" s="13" t="n">
        <v>411687</v>
      </c>
      <c r="E25" s="14" t="n">
        <v>3273.53</v>
      </c>
      <c r="F25" s="15" t="n">
        <v>0.0193</v>
      </c>
      <c r="G25" s="15" t="n"/>
    </row>
    <row r="26">
      <c r="A26" s="12" t="inlineStr">
        <is>
          <t>FSN E-Commerce Ventures Ltd.</t>
        </is>
      </c>
      <c r="B26" s="30" t="inlineStr">
        <is>
          <t>INE388Y01029</t>
        </is>
      </c>
      <c r="C26" s="30" t="inlineStr">
        <is>
          <t>Retailing</t>
        </is>
      </c>
      <c r="D26" s="13" t="n">
        <v>1205337</v>
      </c>
      <c r="E26" s="14" t="n">
        <v>3195.95</v>
      </c>
      <c r="F26" s="15" t="n">
        <v>0.0188</v>
      </c>
      <c r="G26" s="15" t="n"/>
    </row>
    <row r="27">
      <c r="A27" s="12" t="inlineStr">
        <is>
          <t>Multi Commodity Exchange Of India Ltd.</t>
        </is>
      </c>
      <c r="B27" s="30" t="inlineStr">
        <is>
          <t>INE745G01035</t>
        </is>
      </c>
      <c r="C27" s="30" t="inlineStr">
        <is>
          <t>Capital Markets</t>
        </is>
      </c>
      <c r="D27" s="13" t="n">
        <v>28000</v>
      </c>
      <c r="E27" s="14" t="n">
        <v>3118.08</v>
      </c>
      <c r="F27" s="15" t="n">
        <v>0.0184</v>
      </c>
      <c r="G27" s="15" t="n"/>
    </row>
    <row r="28">
      <c r="A28" s="12" t="inlineStr">
        <is>
          <t>Shriram Finance Ltd.</t>
        </is>
      </c>
      <c r="B28" s="30" t="inlineStr">
        <is>
          <t>INE721A01047</t>
        </is>
      </c>
      <c r="C28" s="30" t="inlineStr">
        <is>
          <t>Finance</t>
        </is>
      </c>
      <c r="D28" s="13" t="n">
        <v>278107</v>
      </c>
      <c r="E28" s="14" t="n">
        <v>2770.5</v>
      </c>
      <c r="F28" s="15" t="n">
        <v>0.0163</v>
      </c>
      <c r="G28" s="15" t="n"/>
    </row>
    <row r="29">
      <c r="A29" s="12" t="inlineStr">
        <is>
          <t>UNO Minda Ltd.</t>
        </is>
      </c>
      <c r="B29" s="30" t="inlineStr">
        <is>
          <t>INE405E01023</t>
        </is>
      </c>
      <c r="C29" s="30" t="inlineStr">
        <is>
          <t>Auto Components</t>
        </is>
      </c>
      <c r="D29" s="13" t="n">
        <v>209481</v>
      </c>
      <c r="E29" s="14" t="n">
        <v>2693.51</v>
      </c>
      <c r="F29" s="15" t="n">
        <v>0.0159</v>
      </c>
      <c r="G29" s="15" t="n"/>
    </row>
    <row r="30">
      <c r="A30" s="12" t="inlineStr">
        <is>
          <t>ICICI Bank Ltd.</t>
        </is>
      </c>
      <c r="B30" s="30" t="inlineStr">
        <is>
          <t>INE090A01021</t>
        </is>
      </c>
      <c r="C30" s="30" t="inlineStr">
        <is>
          <t>Banks</t>
        </is>
      </c>
      <c r="D30" s="13" t="n">
        <v>198333</v>
      </c>
      <c r="E30" s="14" t="n">
        <v>2663.41</v>
      </c>
      <c r="F30" s="15" t="n">
        <v>0.0157</v>
      </c>
      <c r="G30" s="15" t="n"/>
    </row>
    <row r="31">
      <c r="A31" s="12" t="inlineStr">
        <is>
          <t>TVS Motor Company Ltd.</t>
        </is>
      </c>
      <c r="B31" s="30" t="inlineStr">
        <is>
          <t>INE494B01023</t>
        </is>
      </c>
      <c r="C31" s="30" t="inlineStr">
        <is>
          <t>Automobiles</t>
        </is>
      </c>
      <c r="D31" s="13" t="n">
        <v>70756</v>
      </c>
      <c r="E31" s="14" t="n">
        <v>2631.98</v>
      </c>
      <c r="F31" s="15" t="n">
        <v>0.0155</v>
      </c>
      <c r="G31" s="15" t="n"/>
    </row>
    <row r="32">
      <c r="A32" s="12" t="inlineStr">
        <is>
          <t>SBI Life Insurance Company Ltd.</t>
        </is>
      </c>
      <c r="B32" s="30" t="inlineStr">
        <is>
          <t>INE123W01016</t>
        </is>
      </c>
      <c r="C32" s="30" t="inlineStr">
        <is>
          <t>Insurance</t>
        </is>
      </c>
      <c r="D32" s="13" t="n">
        <v>128507</v>
      </c>
      <c r="E32" s="14" t="n">
        <v>2614.99</v>
      </c>
      <c r="F32" s="15" t="n">
        <v>0.0154</v>
      </c>
      <c r="G32" s="15" t="n"/>
    </row>
    <row r="33">
      <c r="A33" s="12" t="inlineStr">
        <is>
          <t>Mahindra &amp; Mahindra Ltd.</t>
        </is>
      </c>
      <c r="B33" s="30" t="inlineStr">
        <is>
          <t>INE101A01026</t>
        </is>
      </c>
      <c r="C33" s="30" t="inlineStr">
        <is>
          <t>Automobiles</t>
        </is>
      </c>
      <c r="D33" s="13" t="n">
        <v>65564</v>
      </c>
      <c r="E33" s="14" t="n">
        <v>2431.9</v>
      </c>
      <c r="F33" s="15" t="n">
        <v>0.0143</v>
      </c>
      <c r="G33" s="15" t="n"/>
    </row>
    <row r="34">
      <c r="A34" s="12" t="inlineStr">
        <is>
          <t>HDFC Bank Ltd.</t>
        </is>
      </c>
      <c r="B34" s="30" t="inlineStr">
        <is>
          <t>INE040A01034</t>
        </is>
      </c>
      <c r="C34" s="30" t="inlineStr">
        <is>
          <t>Banks</t>
        </is>
      </c>
      <c r="D34" s="13" t="n">
        <v>243399</v>
      </c>
      <c r="E34" s="14" t="n">
        <v>2412.57</v>
      </c>
      <c r="F34" s="15" t="n">
        <v>0.0142</v>
      </c>
      <c r="G34" s="15" t="n"/>
    </row>
    <row r="35">
      <c r="A35" s="12" t="inlineStr">
        <is>
          <t>Cummins India Ltd.</t>
        </is>
      </c>
      <c r="B35" s="30" t="inlineStr">
        <is>
          <t>INE298A01020</t>
        </is>
      </c>
      <c r="C35" s="30" t="inlineStr">
        <is>
          <t>Industrial Products</t>
        </is>
      </c>
      <c r="D35" s="13" t="n">
        <v>54295</v>
      </c>
      <c r="E35" s="14" t="n">
        <v>2407.66</v>
      </c>
      <c r="F35" s="15" t="n">
        <v>0.0142</v>
      </c>
      <c r="G35" s="15" t="n"/>
    </row>
    <row r="36">
      <c r="A36" s="12" t="inlineStr">
        <is>
          <t>Bharti Airtel Ltd.</t>
        </is>
      </c>
      <c r="B36" s="30" t="inlineStr">
        <is>
          <t>IN9397D01014</t>
        </is>
      </c>
      <c r="C36" s="30" t="inlineStr">
        <is>
          <t>Telecom - Services</t>
        </is>
      </c>
      <c r="D36" s="13" t="n">
        <v>136000</v>
      </c>
      <c r="E36" s="14" t="n">
        <v>2299.83</v>
      </c>
      <c r="F36" s="15" t="n">
        <v>0.0136</v>
      </c>
      <c r="G36" s="15" t="n"/>
    </row>
    <row r="37">
      <c r="A37" s="12" t="inlineStr">
        <is>
          <t>Asian Paints Ltd.</t>
        </is>
      </c>
      <c r="B37" s="30" t="inlineStr">
        <is>
          <t>INE021A01026</t>
        </is>
      </c>
      <c r="C37" s="30" t="inlineStr">
        <is>
          <t>Consumer Durables</t>
        </is>
      </c>
      <c r="D37" s="13" t="n">
        <v>82710</v>
      </c>
      <c r="E37" s="14" t="n">
        <v>2290.65</v>
      </c>
      <c r="F37" s="15" t="n">
        <v>0.0135</v>
      </c>
      <c r="G37" s="15" t="n"/>
    </row>
    <row r="38">
      <c r="A38" s="12" t="inlineStr">
        <is>
          <t>Hindalco Industries Ltd.</t>
        </is>
      </c>
      <c r="B38" s="30" t="inlineStr">
        <is>
          <t>INE038A01020</t>
        </is>
      </c>
      <c r="C38" s="30" t="inlineStr">
        <is>
          <t>Non - Ferrous Metals</t>
        </is>
      </c>
      <c r="D38" s="13" t="n">
        <v>252253</v>
      </c>
      <c r="E38" s="14" t="n">
        <v>2236.73</v>
      </c>
      <c r="F38" s="15" t="n">
        <v>0.0132</v>
      </c>
      <c r="G38" s="15" t="n"/>
    </row>
    <row r="39">
      <c r="A39" s="12" t="inlineStr">
        <is>
          <t>BSE Ltd.</t>
        </is>
      </c>
      <c r="B39" s="30" t="inlineStr">
        <is>
          <t>INE118H01025</t>
        </is>
      </c>
      <c r="C39" s="30" t="inlineStr">
        <is>
          <t>Capital Markets</t>
        </is>
      </c>
      <c r="D39" s="13" t="n">
        <v>82349</v>
      </c>
      <c r="E39" s="14" t="n">
        <v>2167.59</v>
      </c>
      <c r="F39" s="15" t="n">
        <v>0.0128</v>
      </c>
      <c r="G39" s="15" t="n"/>
    </row>
    <row r="40">
      <c r="A40" s="12" t="inlineStr">
        <is>
          <t>Cholamandalam Financial Holdings Ltd.</t>
        </is>
      </c>
      <c r="B40" s="30" t="inlineStr">
        <is>
          <t>INE149A01033</t>
        </is>
      </c>
      <c r="C40" s="30" t="inlineStr">
        <is>
          <t>Finance</t>
        </is>
      </c>
      <c r="D40" s="13" t="n">
        <v>115978</v>
      </c>
      <c r="E40" s="14" t="n">
        <v>2102.57</v>
      </c>
      <c r="F40" s="15" t="n">
        <v>0.0124</v>
      </c>
      <c r="G40" s="15" t="n"/>
    </row>
    <row r="41">
      <c r="A41" s="12" t="inlineStr">
        <is>
          <t>Aster DM Healthcare Ltd.</t>
        </is>
      </c>
      <c r="B41" s="30" t="inlineStr">
        <is>
          <t>INE914M01019</t>
        </is>
      </c>
      <c r="C41" s="30" t="inlineStr">
        <is>
          <t>Healthcare Services</t>
        </is>
      </c>
      <c r="D41" s="13" t="n">
        <v>332645</v>
      </c>
      <c r="E41" s="14" t="n">
        <v>2051.92</v>
      </c>
      <c r="F41" s="15" t="n">
        <v>0.0121</v>
      </c>
      <c r="G41" s="15" t="n"/>
    </row>
    <row r="42">
      <c r="A42" s="12" t="inlineStr">
        <is>
          <t>Affle 3i Ltd.</t>
        </is>
      </c>
      <c r="B42" s="30" t="inlineStr">
        <is>
          <t>INE00WC01027</t>
        </is>
      </c>
      <c r="C42" s="30" t="inlineStr">
        <is>
          <t>IT - Services</t>
        </is>
      </c>
      <c r="D42" s="13" t="n">
        <v>106041</v>
      </c>
      <c r="E42" s="14" t="n">
        <v>1908.1</v>
      </c>
      <c r="F42" s="15" t="n">
        <v>0.0112</v>
      </c>
      <c r="G42" s="15" t="n"/>
    </row>
    <row r="43">
      <c r="A43" s="12" t="inlineStr">
        <is>
          <t>APL Apollo Tubes Ltd.</t>
        </is>
      </c>
      <c r="B43" s="30" t="inlineStr">
        <is>
          <t>INE702C01027</t>
        </is>
      </c>
      <c r="C43" s="30" t="inlineStr">
        <is>
          <t>Industrial Products</t>
        </is>
      </c>
      <c r="D43" s="13" t="n">
        <v>98642</v>
      </c>
      <c r="E43" s="14" t="n">
        <v>1888.01</v>
      </c>
      <c r="F43" s="15" t="n">
        <v>0.0111</v>
      </c>
      <c r="G43" s="15" t="n"/>
    </row>
    <row r="44">
      <c r="A44" s="12" t="inlineStr">
        <is>
          <t>SRF Ltd.</t>
        </is>
      </c>
      <c r="B44" s="30" t="inlineStr">
        <is>
          <t>INE647A01010</t>
        </is>
      </c>
      <c r="C44" s="30" t="inlineStr">
        <is>
          <t>Chemicals &amp; Petrochemicals</t>
        </is>
      </c>
      <c r="D44" s="13" t="n">
        <v>61254</v>
      </c>
      <c r="E44" s="14" t="n">
        <v>1883.56</v>
      </c>
      <c r="F44" s="15" t="n">
        <v>0.0111</v>
      </c>
      <c r="G44" s="15" t="n"/>
    </row>
    <row r="45">
      <c r="A45" s="12" t="inlineStr">
        <is>
          <t>Indian Oil Corporation Ltd.</t>
        </is>
      </c>
      <c r="B45" s="30" t="inlineStr">
        <is>
          <t>INE242A01010</t>
        </is>
      </c>
      <c r="C45" s="30" t="inlineStr">
        <is>
          <t>Petroleum Products</t>
        </is>
      </c>
      <c r="D45" s="13" t="n">
        <v>1114022</v>
      </c>
      <c r="E45" s="14" t="n">
        <v>1854.4</v>
      </c>
      <c r="F45" s="15" t="n">
        <v>0.0109</v>
      </c>
      <c r="G45" s="15" t="n"/>
    </row>
    <row r="46">
      <c r="A46" s="12" t="inlineStr">
        <is>
          <t>IDFC First Bank Ltd.</t>
        </is>
      </c>
      <c r="B46" s="30" t="inlineStr">
        <is>
          <t>INE092T01019</t>
        </is>
      </c>
      <c r="C46" s="30" t="inlineStr">
        <is>
          <t>Banks</t>
        </is>
      </c>
      <c r="D46" s="13" t="n">
        <v>2107882</v>
      </c>
      <c r="E46" s="14" t="n">
        <v>1804.56</v>
      </c>
      <c r="F46" s="15" t="n">
        <v>0.0106</v>
      </c>
      <c r="G46" s="15" t="n"/>
    </row>
    <row r="47">
      <c r="A47" s="12" t="inlineStr">
        <is>
          <t>Axis Bank Ltd.</t>
        </is>
      </c>
      <c r="B47" s="30" t="inlineStr">
        <is>
          <t>INE238A01034</t>
        </is>
      </c>
      <c r="C47" s="30" t="inlineStr">
        <is>
          <t>Banks</t>
        </is>
      </c>
      <c r="D47" s="13" t="n">
        <v>141176</v>
      </c>
      <c r="E47" s="14" t="n">
        <v>1792.09</v>
      </c>
      <c r="F47" s="15" t="n">
        <v>0.0106</v>
      </c>
      <c r="G47" s="15" t="n"/>
    </row>
    <row r="48">
      <c r="A48" s="12" t="inlineStr">
        <is>
          <t>Hindustan Petroleum Corporation Ltd.</t>
        </is>
      </c>
      <c r="B48" s="30" t="inlineStr">
        <is>
          <t>INE094A01015</t>
        </is>
      </c>
      <c r="C48" s="30" t="inlineStr">
        <is>
          <t>Petroleum Products</t>
        </is>
      </c>
      <c r="D48" s="13" t="n">
        <v>356329</v>
      </c>
      <c r="E48" s="14" t="n">
        <v>1778.26</v>
      </c>
      <c r="F48" s="15" t="n">
        <v>0.0105</v>
      </c>
      <c r="G48" s="15" t="n"/>
    </row>
    <row r="49">
      <c r="A49" s="12" t="inlineStr">
        <is>
          <t>L&amp;T Finance Ltd.</t>
        </is>
      </c>
      <c r="B49" s="30" t="inlineStr">
        <is>
          <t>INE498L01015</t>
        </is>
      </c>
      <c r="C49" s="30" t="inlineStr">
        <is>
          <t>Finance</t>
        </is>
      </c>
      <c r="D49" s="13" t="n">
        <v>560138</v>
      </c>
      <c r="E49" s="14" t="n">
        <v>1769.76</v>
      </c>
      <c r="F49" s="15" t="n">
        <v>0.0104</v>
      </c>
      <c r="G49" s="15" t="n"/>
    </row>
    <row r="50">
      <c r="A50" s="12" t="inlineStr">
        <is>
          <t>Aditya Birla Capital Ltd.</t>
        </is>
      </c>
      <c r="B50" s="30" t="inlineStr">
        <is>
          <t>INE674K01013</t>
        </is>
      </c>
      <c r="C50" s="30" t="inlineStr">
        <is>
          <t>Finance</t>
        </is>
      </c>
      <c r="D50" s="13" t="n">
        <v>494095</v>
      </c>
      <c r="E50" s="14" t="n">
        <v>1767.38</v>
      </c>
      <c r="F50" s="15" t="n">
        <v>0.0104</v>
      </c>
      <c r="G50" s="15" t="n"/>
    </row>
    <row r="51">
      <c r="A51" s="12" t="inlineStr">
        <is>
          <t>Bajaj Finserv Ltd.</t>
        </is>
      </c>
      <c r="B51" s="30" t="inlineStr">
        <is>
          <t>INE918I01026</t>
        </is>
      </c>
      <c r="C51" s="30" t="inlineStr">
        <is>
          <t>Finance</t>
        </is>
      </c>
      <c r="D51" s="13" t="n">
        <v>85026</v>
      </c>
      <c r="E51" s="14" t="n">
        <v>1734.45</v>
      </c>
      <c r="F51" s="15" t="n">
        <v>0.0102</v>
      </c>
      <c r="G51" s="15" t="n"/>
    </row>
    <row r="52">
      <c r="A52" s="12" t="inlineStr">
        <is>
          <t>Sun Pharmaceutical Industries Ltd.</t>
        </is>
      </c>
      <c r="B52" s="30" t="inlineStr">
        <is>
          <t>INE044A01036</t>
        </is>
      </c>
      <c r="C52" s="30" t="inlineStr">
        <is>
          <t>Pharmaceuticals &amp; Biotechnology</t>
        </is>
      </c>
      <c r="D52" s="13" t="n">
        <v>100805</v>
      </c>
      <c r="E52" s="14" t="n">
        <v>1733.54</v>
      </c>
      <c r="F52" s="15" t="n">
        <v>0.0102</v>
      </c>
      <c r="G52" s="15" t="n"/>
    </row>
    <row r="53">
      <c r="A53" s="12" t="inlineStr">
        <is>
          <t>The Phoenix Mills Ltd.</t>
        </is>
      </c>
      <c r="B53" s="30" t="inlineStr">
        <is>
          <t>INE211B01039</t>
        </is>
      </c>
      <c r="C53" s="30" t="inlineStr">
        <is>
          <t>Realty</t>
        </is>
      </c>
      <c r="D53" s="13" t="n">
        <v>92845</v>
      </c>
      <c r="E53" s="14" t="n">
        <v>1720.88</v>
      </c>
      <c r="F53" s="15" t="n">
        <v>0.0101</v>
      </c>
      <c r="G53" s="15" t="n"/>
    </row>
    <row r="54">
      <c r="A54" s="12" t="inlineStr">
        <is>
          <t>Divi's Laboratories Ltd.</t>
        </is>
      </c>
      <c r="B54" s="30" t="inlineStr">
        <is>
          <t>INE361B01024</t>
        </is>
      </c>
      <c r="C54" s="30" t="inlineStr">
        <is>
          <t>Pharmaceuticals &amp; Biotechnology</t>
        </is>
      </c>
      <c r="D54" s="13" t="n">
        <v>26777</v>
      </c>
      <c r="E54" s="14" t="n">
        <v>1711.72</v>
      </c>
      <c r="F54" s="15" t="n">
        <v>0.0101</v>
      </c>
      <c r="G54" s="15" t="n"/>
    </row>
    <row r="55">
      <c r="A55" s="12" t="inlineStr">
        <is>
          <t>Coromandel International Ltd.</t>
        </is>
      </c>
      <c r="B55" s="30" t="inlineStr">
        <is>
          <t>INE169A01031</t>
        </is>
      </c>
      <c r="C55" s="30" t="inlineStr">
        <is>
          <t>Fertilizers &amp; Agrochemicals</t>
        </is>
      </c>
      <c r="D55" s="13" t="n">
        <v>75252</v>
      </c>
      <c r="E55" s="14" t="n">
        <v>1705.51</v>
      </c>
      <c r="F55" s="15" t="n">
        <v>0.0101</v>
      </c>
      <c r="G55" s="15" t="n"/>
    </row>
    <row r="56">
      <c r="A56" s="12" t="inlineStr">
        <is>
          <t>Max Financial Services Ltd.</t>
        </is>
      </c>
      <c r="B56" s="30" t="inlineStr">
        <is>
          <t>INE180A01020</t>
        </is>
      </c>
      <c r="C56" s="30" t="inlineStr">
        <is>
          <t>Insurance</t>
        </is>
      </c>
      <c r="D56" s="13" t="n">
        <v>100000</v>
      </c>
      <c r="E56" s="14" t="n">
        <v>1671.8</v>
      </c>
      <c r="F56" s="15" t="n">
        <v>0.009900000000000001</v>
      </c>
      <c r="G56" s="15" t="n"/>
    </row>
    <row r="57">
      <c r="A57" s="12" t="inlineStr">
        <is>
          <t>Navin Fluorine International Ltd.</t>
        </is>
      </c>
      <c r="B57" s="30" t="inlineStr">
        <is>
          <t>INE048G01026</t>
        </is>
      </c>
      <c r="C57" s="30" t="inlineStr">
        <is>
          <t>Chemicals &amp; Petrochemicals</t>
        </is>
      </c>
      <c r="D57" s="13" t="n">
        <v>28183</v>
      </c>
      <c r="E57" s="14" t="n">
        <v>1668.43</v>
      </c>
      <c r="F57" s="15" t="n">
        <v>0.0098</v>
      </c>
      <c r="G57" s="15" t="n"/>
    </row>
    <row r="58">
      <c r="A58" s="12" t="inlineStr">
        <is>
          <t>Marico Ltd.</t>
        </is>
      </c>
      <c r="B58" s="30" t="inlineStr">
        <is>
          <t>INE196A01026</t>
        </is>
      </c>
      <c r="C58" s="30" t="inlineStr">
        <is>
          <t>Agricultural Food &amp; other Products</t>
        </is>
      </c>
      <c r="D58" s="13" t="n">
        <v>222233</v>
      </c>
      <c r="E58" s="14" t="n">
        <v>1668.08</v>
      </c>
      <c r="F58" s="15" t="n">
        <v>0.0098</v>
      </c>
      <c r="G58" s="15" t="n"/>
    </row>
    <row r="59">
      <c r="A59" s="12" t="inlineStr">
        <is>
          <t>Hyundai Motor India Ltd.</t>
        </is>
      </c>
      <c r="B59" s="30" t="inlineStr">
        <is>
          <t>INE0V6F01027</t>
        </is>
      </c>
      <c r="C59" s="30" t="inlineStr">
        <is>
          <t>Automobiles</t>
        </is>
      </c>
      <c r="D59" s="13" t="n">
        <v>71878</v>
      </c>
      <c r="E59" s="14" t="n">
        <v>1651.76</v>
      </c>
      <c r="F59" s="15" t="n">
        <v>0.0097</v>
      </c>
      <c r="G59" s="15" t="n"/>
    </row>
    <row r="60">
      <c r="A60" s="12" t="inlineStr">
        <is>
          <t>Schaeffler India Ltd.</t>
        </is>
      </c>
      <c r="B60" s="30" t="inlineStr">
        <is>
          <t>INE513A01022</t>
        </is>
      </c>
      <c r="C60" s="30" t="inlineStr">
        <is>
          <t>Auto Components</t>
        </is>
      </c>
      <c r="D60" s="13" t="n">
        <v>42147</v>
      </c>
      <c r="E60" s="14" t="n">
        <v>1634.88</v>
      </c>
      <c r="F60" s="15" t="n">
        <v>0.009599999999999999</v>
      </c>
      <c r="G60" s="15" t="n"/>
    </row>
    <row r="61">
      <c r="A61" s="12" t="inlineStr">
        <is>
          <t>Godfrey Phillips India Ltd.</t>
        </is>
      </c>
      <c r="B61" s="30" t="inlineStr">
        <is>
          <t>INE260B01028</t>
        </is>
      </c>
      <c r="C61" s="30" t="inlineStr">
        <is>
          <t>Cigarettes &amp; Tobacco Products</t>
        </is>
      </c>
      <c r="D61" s="13" t="n">
        <v>59048</v>
      </c>
      <c r="E61" s="14" t="n">
        <v>1631.08</v>
      </c>
      <c r="F61" s="15" t="n">
        <v>0.009599999999999999</v>
      </c>
      <c r="G61" s="15" t="n"/>
    </row>
    <row r="62">
      <c r="A62" s="12" t="inlineStr">
        <is>
          <t>Bajaj Finance Ltd.</t>
        </is>
      </c>
      <c r="B62" s="30" t="inlineStr">
        <is>
          <t>INE296A01032</t>
        </is>
      </c>
      <c r="C62" s="30" t="inlineStr">
        <is>
          <t>Finance</t>
        </is>
      </c>
      <c r="D62" s="13" t="n">
        <v>164905</v>
      </c>
      <c r="E62" s="14" t="n">
        <v>1627.28</v>
      </c>
      <c r="F62" s="15" t="n">
        <v>0.009599999999999999</v>
      </c>
      <c r="G62" s="15" t="n"/>
    </row>
    <row r="63">
      <c r="A63" s="12" t="inlineStr">
        <is>
          <t>Radico Khaitan Ltd.</t>
        </is>
      </c>
      <c r="B63" s="30" t="inlineStr">
        <is>
          <t>INE944F01028</t>
        </is>
      </c>
      <c r="C63" s="30" t="inlineStr">
        <is>
          <t>Beverages</t>
        </is>
      </c>
      <c r="D63" s="13" t="n">
        <v>48880</v>
      </c>
      <c r="E63" s="14" t="n">
        <v>1612.26</v>
      </c>
      <c r="F63" s="15" t="n">
        <v>0.0095</v>
      </c>
      <c r="G63" s="15" t="n"/>
    </row>
    <row r="64">
      <c r="A64" s="12" t="inlineStr">
        <is>
          <t>Alkem Laboratories Ltd.</t>
        </is>
      </c>
      <c r="B64" s="30" t="inlineStr">
        <is>
          <t>INE540L01014</t>
        </is>
      </c>
      <c r="C64" s="30" t="inlineStr">
        <is>
          <t>Pharmaceuticals &amp; Biotechnology</t>
        </is>
      </c>
      <c r="D64" s="13" t="n">
        <v>28896</v>
      </c>
      <c r="E64" s="14" t="n">
        <v>1591.16</v>
      </c>
      <c r="F64" s="15" t="n">
        <v>0.0094</v>
      </c>
      <c r="G64" s="15" t="n"/>
    </row>
    <row r="65">
      <c r="A65" s="12" t="inlineStr">
        <is>
          <t>Endurance Technologies Ltd.</t>
        </is>
      </c>
      <c r="B65" s="30" t="inlineStr">
        <is>
          <t>INE913H01037</t>
        </is>
      </c>
      <c r="C65" s="30" t="inlineStr">
        <is>
          <t>Auto Components</t>
        </is>
      </c>
      <c r="D65" s="13" t="n">
        <v>60353</v>
      </c>
      <c r="E65" s="14" t="n">
        <v>1563.08</v>
      </c>
      <c r="F65" s="15" t="n">
        <v>0.0092</v>
      </c>
      <c r="G65" s="15" t="n"/>
    </row>
    <row r="66">
      <c r="A66" s="12" t="inlineStr">
        <is>
          <t>Global Health Ltd.</t>
        </is>
      </c>
      <c r="B66" s="30" t="inlineStr">
        <is>
          <t>INE474Q01031</t>
        </is>
      </c>
      <c r="C66" s="30" t="inlineStr">
        <is>
          <t>Healthcare Services</t>
        </is>
      </c>
      <c r="D66" s="13" t="n">
        <v>129306</v>
      </c>
      <c r="E66" s="14" t="n">
        <v>1534.09</v>
      </c>
      <c r="F66" s="15" t="n">
        <v>0.008999999999999999</v>
      </c>
      <c r="G66" s="15" t="n"/>
    </row>
    <row r="67">
      <c r="A67" s="12" t="inlineStr">
        <is>
          <t>Premier Energies Ltd.</t>
        </is>
      </c>
      <c r="B67" s="30" t="inlineStr">
        <is>
          <t>INE0BS701011</t>
        </is>
      </c>
      <c r="C67" s="30" t="inlineStr">
        <is>
          <t>Electrical Equipment</t>
        </is>
      </c>
      <c r="D67" s="13" t="n">
        <v>165000</v>
      </c>
      <c r="E67" s="14" t="n">
        <v>1389.55</v>
      </c>
      <c r="F67" s="15" t="n">
        <v>0.008200000000000001</v>
      </c>
      <c r="G67" s="15" t="n"/>
    </row>
    <row r="68">
      <c r="A68" s="12" t="inlineStr">
        <is>
          <t>Lupin Ltd.</t>
        </is>
      </c>
      <c r="B68" s="30" t="inlineStr">
        <is>
          <t>INE326A01037</t>
        </is>
      </c>
      <c r="C68" s="30" t="inlineStr">
        <is>
          <t>Pharmaceuticals &amp; Biotechnology</t>
        </is>
      </c>
      <c r="D68" s="13" t="n">
        <v>49947</v>
      </c>
      <c r="E68" s="14" t="n">
        <v>1053.63</v>
      </c>
      <c r="F68" s="15" t="n">
        <v>0.0062</v>
      </c>
      <c r="G68" s="15" t="n"/>
    </row>
    <row r="69">
      <c r="A69" s="12" t="inlineStr">
        <is>
          <t>Bharti Airtel Ltd.</t>
        </is>
      </c>
      <c r="B69" s="30" t="inlineStr">
        <is>
          <t>INE397D01024</t>
        </is>
      </c>
      <c r="C69" s="30" t="inlineStr">
        <is>
          <t>Telecom - Services</t>
        </is>
      </c>
      <c r="D69" s="13" t="n">
        <v>36516</v>
      </c>
      <c r="E69" s="14" t="n">
        <v>768.88</v>
      </c>
      <c r="F69" s="15" t="n">
        <v>0.0045</v>
      </c>
      <c r="G69" s="15" t="n"/>
    </row>
    <row r="70">
      <c r="A70" s="12" t="inlineStr">
        <is>
          <t>Bosch Ltd.</t>
        </is>
      </c>
      <c r="B70" s="30" t="inlineStr">
        <is>
          <t>INE323A01026</t>
        </is>
      </c>
      <c r="C70" s="30" t="inlineStr">
        <is>
          <t>Auto Components</t>
        </is>
      </c>
      <c r="D70" s="13" t="n">
        <v>864</v>
      </c>
      <c r="E70" s="14" t="n">
        <v>311.39</v>
      </c>
      <c r="F70" s="15" t="n">
        <v>0.0018</v>
      </c>
      <c r="G70" s="15" t="n"/>
    </row>
    <row r="71">
      <c r="A71" s="12" t="inlineStr">
        <is>
          <t>Ashok Leyland Ltd.</t>
        </is>
      </c>
      <c r="B71" s="30" t="inlineStr">
        <is>
          <t>INE208A01029</t>
        </is>
      </c>
      <c r="C71" s="30" t="inlineStr">
        <is>
          <t>Agricultural, Commercial &amp; Construction Vehicles</t>
        </is>
      </c>
      <c r="D71" s="13" t="n">
        <v>200</v>
      </c>
      <c r="E71" s="14" t="n">
        <v>0.36</v>
      </c>
      <c r="F71" s="15" t="n">
        <v>0</v>
      </c>
      <c r="G71" s="15" t="n"/>
    </row>
    <row r="72">
      <c r="A72" s="16" t="inlineStr">
        <is>
          <t>Sub Total</t>
        </is>
      </c>
      <c r="B72" s="31" t="n"/>
      <c r="C72" s="31" t="n"/>
      <c r="D72" s="17" t="n"/>
      <c r="E72" s="37" t="n">
        <v>164132.24</v>
      </c>
      <c r="F72" s="38" t="n">
        <v>0.967</v>
      </c>
      <c r="G72" s="20" t="n"/>
    </row>
    <row r="73">
      <c r="A73" s="16" t="n"/>
      <c r="B73" s="31" t="n"/>
      <c r="C73" s="31" t="n"/>
      <c r="D73" s="17" t="n"/>
      <c r="E73" s="41" t="n"/>
      <c r="F73" s="20" t="n"/>
      <c r="G73" s="20" t="n"/>
    </row>
    <row r="74">
      <c r="A74" s="16" t="n"/>
      <c r="B74" s="31" t="n"/>
      <c r="C74" s="31" t="n"/>
      <c r="D74" s="17" t="n"/>
      <c r="E74" s="41" t="n"/>
      <c r="F74" s="20" t="n"/>
      <c r="G74" s="20" t="n"/>
    </row>
    <row r="75">
      <c r="A75" s="16" t="n"/>
      <c r="B75" s="31" t="n"/>
      <c r="C75" s="31" t="n"/>
      <c r="D75" s="17" t="n"/>
      <c r="E75" s="41" t="n"/>
      <c r="F75" s="20" t="n"/>
      <c r="G75" s="20" t="n"/>
    </row>
    <row r="76">
      <c r="A76" s="16" t="n"/>
      <c r="B76" s="31" t="n"/>
      <c r="C76" s="31" t="n"/>
      <c r="D76" s="17" t="n"/>
      <c r="E76" s="41" t="n"/>
      <c r="F76" s="20" t="n"/>
      <c r="G76" s="20" t="n"/>
    </row>
    <row r="77">
      <c r="A77" s="60" t="inlineStr">
        <is>
          <t>Debt Instruments</t>
        </is>
      </c>
      <c r="B77" s="31" t="n"/>
      <c r="C77" s="31" t="n"/>
      <c r="D77" s="17" t="n"/>
      <c r="E77" s="41" t="n"/>
      <c r="F77" s="20" t="n"/>
      <c r="G77" s="20" t="n"/>
    </row>
    <row r="78">
      <c r="A78" s="60" t="inlineStr">
        <is>
          <t>(a) Non-convertible Preference share</t>
        </is>
      </c>
      <c r="B78" s="30" t="n"/>
      <c r="C78" s="30" t="n"/>
      <c r="D78" s="13" t="n"/>
      <c r="E78" s="14" t="n"/>
      <c r="F78" s="15" t="n"/>
      <c r="G78" s="15" t="n"/>
    </row>
    <row r="79">
      <c r="A79" s="60" t="inlineStr">
        <is>
          <t>Listed / Awaiting listing on Stock Exchanges</t>
        </is>
      </c>
      <c r="B79" s="30" t="n"/>
      <c r="C79" s="30" t="n"/>
      <c r="D79" s="13" t="n"/>
      <c r="E79" s="14" t="n"/>
      <c r="F79" s="15" t="n"/>
      <c r="G79" s="15" t="n"/>
    </row>
    <row r="80">
      <c r="A80" s="12" t="inlineStr">
        <is>
          <t>6% TVS MOTOR CO LTD NCRPS 01-09-2026</t>
        </is>
      </c>
      <c r="B80" s="30" t="inlineStr">
        <is>
          <t>INE494B04019</t>
        </is>
      </c>
      <c r="C80" s="30" t="inlineStr">
        <is>
          <t>Automobiles</t>
        </is>
      </c>
      <c r="D80" s="13" t="n">
        <v>405392</v>
      </c>
      <c r="E80" s="14" t="n">
        <v>41.29</v>
      </c>
      <c r="F80" s="15" t="n">
        <v>0.0002</v>
      </c>
      <c r="G80" s="15" t="n">
        <v>0.06105</v>
      </c>
    </row>
    <row r="81">
      <c r="A81" s="16" t="inlineStr">
        <is>
          <t>Sub Total</t>
        </is>
      </c>
      <c r="B81" s="31" t="n"/>
      <c r="C81" s="31" t="n"/>
      <c r="D81" s="17" t="n"/>
      <c r="E81" s="37" t="n">
        <v>41.29</v>
      </c>
      <c r="F81" s="38" t="n">
        <v>0.0002</v>
      </c>
      <c r="G81" s="20" t="n"/>
    </row>
    <row r="82">
      <c r="A82" s="21" t="inlineStr">
        <is>
          <t>TOTAL</t>
        </is>
      </c>
      <c r="B82" s="32" t="n"/>
      <c r="C82" s="32" t="n"/>
      <c r="D82" s="22" t="n"/>
      <c r="E82" s="27" t="n">
        <v>164173.53</v>
      </c>
      <c r="F82" s="28" t="n">
        <v>0.9671999999999999</v>
      </c>
      <c r="G82" s="20" t="n"/>
    </row>
    <row r="83">
      <c r="A83" s="12" t="n"/>
      <c r="B83" s="30" t="n"/>
      <c r="C83" s="30" t="n"/>
      <c r="D83" s="13" t="n"/>
      <c r="E83" s="14" t="n"/>
      <c r="F83" s="15" t="n"/>
      <c r="G83" s="15" t="n"/>
    </row>
    <row r="84">
      <c r="A84" s="16" t="inlineStr">
        <is>
          <t>Derivatives</t>
        </is>
      </c>
      <c r="B84" s="30" t="n"/>
      <c r="C84" s="30" t="n"/>
      <c r="D84" s="13" t="n"/>
      <c r="E84" s="14" t="n"/>
      <c r="F84" s="15" t="n"/>
      <c r="G84" s="15" t="n"/>
    </row>
    <row r="85">
      <c r="A85" s="16" t="inlineStr">
        <is>
          <t>(a) Index/Stock Future</t>
        </is>
      </c>
      <c r="B85" s="30" t="n"/>
      <c r="C85" s="30" t="n"/>
      <c r="D85" s="13" t="n"/>
      <c r="E85" s="14" t="n"/>
      <c r="F85" s="15" t="n"/>
      <c r="G85" s="15" t="n"/>
    </row>
    <row r="86">
      <c r="A86" s="12" t="inlineStr">
        <is>
          <t>Ashok Leyland Ltd.27/01/2026</t>
        </is>
      </c>
      <c r="B86" s="30" t="n"/>
      <c r="C86" s="30" t="inlineStr">
        <is>
          <t>Agricultural, Commercial &amp; Construction Vehicles</t>
        </is>
      </c>
      <c r="D86" s="13" t="n">
        <v>2010000</v>
      </c>
      <c r="E86" s="14" t="n">
        <v>3558.5</v>
      </c>
      <c r="F86" s="15" t="n">
        <v>0.02097</v>
      </c>
      <c r="G86" s="15" t="n"/>
    </row>
    <row r="87">
      <c r="A87" s="12" t="inlineStr">
        <is>
          <t>FSN E-Commerce Ventures Ltd.27/01/2026</t>
        </is>
      </c>
      <c r="B87" s="30" t="n"/>
      <c r="C87" s="30" t="inlineStr">
        <is>
          <t>Retailing</t>
        </is>
      </c>
      <c r="D87" s="13" t="n">
        <v>434375</v>
      </c>
      <c r="E87" s="14" t="n">
        <v>1153.7</v>
      </c>
      <c r="F87" s="15" t="n">
        <v>0.006798</v>
      </c>
      <c r="G87" s="15" t="n"/>
    </row>
    <row r="88">
      <c r="A88" s="16" t="inlineStr">
        <is>
          <t>Sub Total</t>
        </is>
      </c>
      <c r="B88" s="31" t="n"/>
      <c r="C88" s="31" t="n"/>
      <c r="D88" s="17" t="n"/>
      <c r="E88" s="37" t="n">
        <v>4712.2</v>
      </c>
      <c r="F88" s="38" t="n">
        <v>0.027768</v>
      </c>
      <c r="G88" s="20" t="n"/>
    </row>
    <row r="89">
      <c r="A89" s="12" t="n"/>
      <c r="B89" s="30" t="n"/>
      <c r="C89" s="30" t="n"/>
      <c r="D89" s="13" t="n"/>
      <c r="E89" s="14" t="n"/>
      <c r="F89" s="15" t="n"/>
      <c r="G89" s="15" t="n"/>
    </row>
    <row r="90">
      <c r="A90" s="12" t="n"/>
      <c r="B90" s="30" t="n"/>
      <c r="C90" s="30" t="n"/>
      <c r="D90" s="13" t="n"/>
      <c r="E90" s="14" t="n"/>
      <c r="F90" s="15" t="n"/>
      <c r="G90" s="15" t="n"/>
    </row>
    <row r="91">
      <c r="A91" s="12" t="n"/>
      <c r="B91" s="30" t="n"/>
      <c r="C91" s="30" t="n"/>
      <c r="D91" s="13" t="n"/>
      <c r="E91" s="14" t="n"/>
      <c r="F91" s="15" t="n"/>
      <c r="G91" s="15" t="n"/>
    </row>
    <row r="92">
      <c r="A92" s="21" t="inlineStr">
        <is>
          <t>TOTAL</t>
        </is>
      </c>
      <c r="B92" s="32" t="n"/>
      <c r="C92" s="32" t="n"/>
      <c r="D92" s="22" t="n"/>
      <c r="E92" s="18" t="n">
        <v>4712.2</v>
      </c>
      <c r="F92" s="19" t="n">
        <v>0.027768</v>
      </c>
      <c r="G92" s="20" t="n"/>
    </row>
    <row r="93">
      <c r="A93" s="12" t="n"/>
      <c r="B93" s="30" t="n"/>
      <c r="C93" s="30" t="n"/>
      <c r="D93" s="13" t="n"/>
      <c r="E93" s="14" t="n"/>
      <c r="F93" s="15" t="n"/>
      <c r="G93" s="15" t="n"/>
    </row>
    <row r="94">
      <c r="A94" s="16" t="inlineStr">
        <is>
          <t>Money Market Instruments</t>
        </is>
      </c>
      <c r="B94" s="30" t="n"/>
      <c r="C94" s="30" t="n"/>
      <c r="D94" s="13" t="n"/>
      <c r="E94" s="14" t="n"/>
      <c r="F94" s="15" t="n"/>
      <c r="G94" s="15" t="n"/>
    </row>
    <row r="95">
      <c r="A95" s="12" t="n"/>
      <c r="B95" s="30" t="n"/>
      <c r="C95" s="30" t="n"/>
      <c r="D95" s="13" t="n"/>
      <c r="E95" s="14" t="n"/>
      <c r="F95" s="15" t="n"/>
      <c r="G95" s="15" t="n"/>
    </row>
    <row r="96">
      <c r="A96" s="16" t="inlineStr">
        <is>
          <t>Treasury bills</t>
        </is>
      </c>
      <c r="B96" s="30" t="n"/>
      <c r="C96" s="30" t="n"/>
      <c r="D96" s="13" t="n"/>
      <c r="E96" s="14" t="n"/>
      <c r="F96" s="15" t="n"/>
      <c r="G96" s="15" t="n"/>
    </row>
    <row r="97">
      <c r="A97" s="12" t="inlineStr">
        <is>
          <t>91 DAYS TBILL RED 08-01-2026</t>
        </is>
      </c>
      <c r="B97" s="30" t="inlineStr">
        <is>
          <t>IN002025X281</t>
        </is>
      </c>
      <c r="C97" s="30" t="inlineStr">
        <is>
          <t>SOVEREIGN</t>
        </is>
      </c>
      <c r="D97" s="13" t="n">
        <v>500000</v>
      </c>
      <c r="E97" s="14" t="n">
        <v>499.5</v>
      </c>
      <c r="F97" s="15" t="n">
        <v>0.0029</v>
      </c>
      <c r="G97" s="15" t="n">
        <v>0.052509</v>
      </c>
    </row>
    <row r="98">
      <c r="A98" s="12" t="inlineStr">
        <is>
          <t>364 DAYS TBILL RED 05-02-2026</t>
        </is>
      </c>
      <c r="B98" s="30" t="inlineStr">
        <is>
          <t>IN002024Z438</t>
        </is>
      </c>
      <c r="C98" s="30" t="inlineStr">
        <is>
          <t>SOVEREIGN</t>
        </is>
      </c>
      <c r="D98" s="13" t="n">
        <v>500000</v>
      </c>
      <c r="E98" s="14" t="n">
        <v>497.52</v>
      </c>
      <c r="F98" s="15" t="n">
        <v>0.0029</v>
      </c>
      <c r="G98" s="15" t="n">
        <v>0.052005</v>
      </c>
    </row>
    <row r="99">
      <c r="A99" s="16" t="inlineStr">
        <is>
          <t>Sub Total</t>
        </is>
      </c>
      <c r="B99" s="31" t="n"/>
      <c r="C99" s="31" t="n"/>
      <c r="D99" s="17" t="n"/>
      <c r="E99" s="37" t="n">
        <v>997.02</v>
      </c>
      <c r="F99" s="38" t="n">
        <v>0.0058</v>
      </c>
      <c r="G99" s="20" t="n"/>
    </row>
    <row r="100">
      <c r="A100" s="12" t="n"/>
      <c r="B100" s="30" t="n"/>
      <c r="C100" s="30" t="n"/>
      <c r="D100" s="13" t="n"/>
      <c r="E100" s="14" t="n"/>
      <c r="F100" s="15" t="n"/>
      <c r="G100" s="15" t="n"/>
    </row>
    <row r="101">
      <c r="A101" s="21" t="inlineStr">
        <is>
          <t>TOTAL</t>
        </is>
      </c>
      <c r="B101" s="32" t="n"/>
      <c r="C101" s="32" t="n"/>
      <c r="D101" s="22" t="n"/>
      <c r="E101" s="18" t="n">
        <v>997.02</v>
      </c>
      <c r="F101" s="19" t="n">
        <v>0.0058</v>
      </c>
      <c r="G101" s="20" t="n"/>
    </row>
    <row r="102">
      <c r="A102" s="12" t="n"/>
      <c r="B102" s="30" t="n"/>
      <c r="C102" s="30" t="n"/>
      <c r="D102" s="13" t="n"/>
      <c r="E102" s="14" t="n"/>
      <c r="F102" s="15" t="n"/>
      <c r="G102" s="15" t="n"/>
    </row>
    <row r="103">
      <c r="A103" s="12" t="n"/>
      <c r="B103" s="30" t="n"/>
      <c r="C103" s="30" t="n"/>
      <c r="D103" s="13" t="n"/>
      <c r="E103" s="14" t="n"/>
      <c r="F103" s="15" t="n"/>
      <c r="G103" s="15" t="n"/>
    </row>
    <row r="104">
      <c r="A104" s="16" t="inlineStr">
        <is>
          <t>TREPS / Reverse Repo</t>
        </is>
      </c>
      <c r="B104" s="30" t="n"/>
      <c r="C104" s="30" t="n"/>
      <c r="D104" s="13" t="n"/>
      <c r="E104" s="14" t="n"/>
      <c r="F104" s="15" t="n"/>
      <c r="G104" s="15" t="n"/>
    </row>
    <row r="105">
      <c r="A105" s="12" t="inlineStr">
        <is>
          <t>Clearing Corporation of India Ltd.</t>
        </is>
      </c>
      <c r="B105" s="30" t="n"/>
      <c r="C105" s="30" t="n"/>
      <c r="D105" s="13" t="n"/>
      <c r="E105" s="14" t="n">
        <v>4849.29</v>
      </c>
      <c r="F105" s="15" t="n">
        <v>0.0286</v>
      </c>
      <c r="G105" s="15" t="n">
        <v>0.053335</v>
      </c>
    </row>
    <row r="106">
      <c r="A106" s="16" t="inlineStr">
        <is>
          <t>Sub Total</t>
        </is>
      </c>
      <c r="B106" s="31" t="n"/>
      <c r="C106" s="31" t="n"/>
      <c r="D106" s="17" t="n"/>
      <c r="E106" s="37" t="n">
        <v>4849.29</v>
      </c>
      <c r="F106" s="38" t="n">
        <v>0.0286</v>
      </c>
      <c r="G106" s="20" t="n"/>
    </row>
    <row r="107">
      <c r="A107" s="12" t="n"/>
      <c r="B107" s="30" t="n"/>
      <c r="C107" s="30" t="n"/>
      <c r="D107" s="13" t="n"/>
      <c r="E107" s="14" t="n"/>
      <c r="F107" s="15" t="n"/>
      <c r="G107" s="15" t="n"/>
    </row>
    <row r="108">
      <c r="A108" s="21" t="inlineStr">
        <is>
          <t>TOTAL</t>
        </is>
      </c>
      <c r="B108" s="32" t="n"/>
      <c r="C108" s="32" t="n"/>
      <c r="D108" s="22" t="n"/>
      <c r="E108" s="18" t="n">
        <v>4849.29</v>
      </c>
      <c r="F108" s="19" t="n">
        <v>0.0286</v>
      </c>
      <c r="G108" s="20" t="n"/>
    </row>
    <row r="109">
      <c r="A109" s="12" t="inlineStr">
        <is>
          <t>Accrued Interest</t>
        </is>
      </c>
      <c r="B109" s="30" t="n"/>
      <c r="C109" s="30" t="n"/>
      <c r="D109" s="13" t="n"/>
      <c r="E109" s="14" t="n">
        <v>0.7085944</v>
      </c>
      <c r="F109" s="15" t="n">
        <v>4e-06</v>
      </c>
      <c r="G109" s="15" t="n"/>
    </row>
    <row r="110">
      <c r="A110" s="12" t="inlineStr">
        <is>
          <t>Net Receivables/(Payables)</t>
        </is>
      </c>
      <c r="B110" s="30" t="n"/>
      <c r="C110" s="30" t="n"/>
      <c r="D110" s="13" t="n"/>
      <c r="E110" s="23" t="n">
        <v>-332.0985944</v>
      </c>
      <c r="F110" s="24" t="n">
        <v>-0.001604</v>
      </c>
      <c r="G110" s="15" t="n">
        <v>0.053334</v>
      </c>
    </row>
    <row r="111">
      <c r="A111" s="25" t="inlineStr">
        <is>
          <t>GRAND TOTAL</t>
        </is>
      </c>
      <c r="B111" s="33" t="n"/>
      <c r="C111" s="33" t="n"/>
      <c r="D111" s="26" t="n"/>
      <c r="E111" s="27" t="n">
        <v>169688.45</v>
      </c>
      <c r="F111" s="28" t="n">
        <v>1</v>
      </c>
      <c r="G111" s="28" t="n"/>
    </row>
    <row r="113">
      <c r="A113" s="74" t="inlineStr">
        <is>
          <t>Net Receivables/(Payables) include Net Current Assets as well as the Mark to Market on derivative trades.</t>
        </is>
      </c>
    </row>
    <row r="116">
      <c r="A116" s="74" t="inlineStr">
        <is>
          <t>Notes:</t>
        </is>
      </c>
    </row>
    <row r="117">
      <c r="A117" s="48" t="inlineStr">
        <is>
          <t>1. Security in default beyond its maturiy date</t>
        </is>
      </c>
      <c r="B117" s="34" t="inlineStr">
        <is>
          <t>NIL</t>
        </is>
      </c>
    </row>
    <row r="118">
      <c r="A118" t="inlineStr">
        <is>
          <t>2. NAV at the beginning of the period (Rs. per unit)</t>
        </is>
      </c>
    </row>
    <row r="119">
      <c r="A119" t="inlineStr">
        <is>
          <t>Plan /option (Face Value 10)</t>
        </is>
      </c>
      <c r="B119" t="inlineStr">
        <is>
          <t>As on</t>
        </is>
      </c>
      <c r="C119" t="inlineStr">
        <is>
          <t>As on</t>
        </is>
      </c>
    </row>
    <row r="120">
      <c r="B120" s="49" t="n">
        <v>45989</v>
      </c>
      <c r="C120" s="49" t="n">
        <v>46022</v>
      </c>
    </row>
    <row r="121">
      <c r="A121" t="inlineStr">
        <is>
          <t>Direct Plan  Growth Option</t>
        </is>
      </c>
      <c r="B121" t="n">
        <v>9.1968</v>
      </c>
      <c r="C121" t="n">
        <v>9.262499999999999</v>
      </c>
    </row>
    <row r="122">
      <c r="A122" t="inlineStr">
        <is>
          <t>Direct Plan IDCW Option</t>
        </is>
      </c>
      <c r="B122" t="n">
        <v>9.1968</v>
      </c>
      <c r="C122" t="n">
        <v>9.262499999999999</v>
      </c>
    </row>
    <row r="123">
      <c r="A123" t="inlineStr">
        <is>
          <t>Regular Plan  Growth Option</t>
        </is>
      </c>
      <c r="B123" t="n">
        <v>8.9979</v>
      </c>
      <c r="C123" t="n">
        <v>9.0495</v>
      </c>
    </row>
    <row r="124">
      <c r="A124" t="inlineStr">
        <is>
          <t>Regular Plan IDCW Option</t>
        </is>
      </c>
      <c r="B124" t="n">
        <v>8.9979</v>
      </c>
      <c r="C124" t="n">
        <v>9.0495</v>
      </c>
    </row>
    <row r="126">
      <c r="A126" t="inlineStr">
        <is>
          <t xml:space="preserve">3. Total Dividend (Net) declared during the month </t>
        </is>
      </c>
      <c r="B126" s="34" t="inlineStr">
        <is>
          <t>NIL</t>
        </is>
      </c>
    </row>
    <row r="127">
      <c r="A127" t="inlineStr">
        <is>
          <t>4. Bonus was declared during the month</t>
        </is>
      </c>
      <c r="B127" s="34" t="inlineStr">
        <is>
          <t>NIL</t>
        </is>
      </c>
    </row>
    <row r="128" ht="29" customHeight="1">
      <c r="A128" s="48" t="inlineStr">
        <is>
          <t>5. Investment in Repo of Corporate Debt Securities during the month ended December 31, 2025</t>
        </is>
      </c>
      <c r="B128" s="34" t="inlineStr">
        <is>
          <t>NIL</t>
        </is>
      </c>
    </row>
    <row r="129" ht="29" customHeight="1">
      <c r="A129" s="48" t="inlineStr">
        <is>
          <t>6. Investment in foreign securities/ADRs/GDRs at the end of the month</t>
        </is>
      </c>
      <c r="B129" s="34" t="inlineStr">
        <is>
          <t>NIL</t>
        </is>
      </c>
    </row>
    <row r="130">
      <c r="A130" t="inlineStr">
        <is>
          <t>7. Portfolio Turnover Ratio</t>
        </is>
      </c>
      <c r="B130" s="51" t="n">
        <v>2.1328</v>
      </c>
    </row>
    <row r="131" ht="43.5" customHeight="1">
      <c r="A131" s="48" t="inlineStr">
        <is>
          <t>8. Total gross exposure to derivative instruments (excluding reversed positions) at the end of the month (Rs. in Lakhs)</t>
        </is>
      </c>
      <c r="B131" s="34" t="n">
        <v>4712.204</v>
      </c>
    </row>
    <row r="132">
      <c r="B132" s="34" t="n"/>
    </row>
    <row r="133" ht="29" customHeight="1">
      <c r="A133" s="48" t="inlineStr">
        <is>
          <t>9. Margin Deposits includes Margin money placed on derivatives other than margin money placed with bank</t>
        </is>
      </c>
      <c r="B133" s="34" t="inlineStr">
        <is>
          <t>NIL</t>
        </is>
      </c>
    </row>
    <row r="134" ht="29" customHeight="1">
      <c r="A134" s="48" t="inlineStr">
        <is>
          <t>10. Value of investment made by other schemes under same management (Rs. In Lakhs)</t>
        </is>
      </c>
      <c r="B134" t="inlineStr">
        <is>
          <t>NIL</t>
        </is>
      </c>
    </row>
    <row r="135" ht="29" customHeight="1">
      <c r="A135" s="48" t="inlineStr">
        <is>
          <t>11. Number of instance of deviation In valuation of securities</t>
        </is>
      </c>
      <c r="B135" s="34" t="inlineStr">
        <is>
          <t>NIL</t>
        </is>
      </c>
    </row>
    <row r="136" ht="29" customHeight="1">
      <c r="A136" s="48" t="inlineStr">
        <is>
          <t>12. Total value and percentage of illiquid equity shares / securities</t>
        </is>
      </c>
      <c r="B136" s="34" t="inlineStr">
        <is>
          <t>NIL</t>
        </is>
      </c>
    </row>
    <row r="138" ht="70" customHeight="1">
      <c r="A138" s="76" t="inlineStr">
        <is>
          <t>Scheme Name</t>
        </is>
      </c>
      <c r="B138" s="76" t="inlineStr">
        <is>
          <t>Risk- O - Meter</t>
        </is>
      </c>
      <c r="C138" s="76" t="inlineStr">
        <is>
          <t>Benchmark of the Scheme</t>
        </is>
      </c>
      <c r="D138" s="76" t="inlineStr">
        <is>
          <t>Benchmark Risk-o-meter</t>
        </is>
      </c>
    </row>
    <row r="139" ht="70" customHeight="1">
      <c r="A139" s="76" t="inlineStr">
        <is>
          <t>Edelweiss Business Cycle Fund</t>
        </is>
      </c>
      <c r="B139" s="76" t="n"/>
      <c r="C139" s="76" t="inlineStr">
        <is>
          <t>NIFTY 500 TRI</t>
        </is>
      </c>
      <c r="D139" s="76" t="n"/>
      <c r="E13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G150"/>
  <sheetViews>
    <sheetView showGridLines="0" workbookViewId="0">
      <pane ySplit="4" topLeftCell="A63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LARGE CAP FUND AS ON DECEMBER 31, 2025</t>
        </is>
      </c>
    </row>
    <row r="2" ht="35" customHeight="1">
      <c r="A2" s="75" t="inlineStr">
        <is>
          <t>(An open ended equity scheme predominantly investing in large cap stocks)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HDFC Bank Ltd.</t>
        </is>
      </c>
      <c r="B8" s="30" t="inlineStr">
        <is>
          <t>INE040A01034</t>
        </is>
      </c>
      <c r="C8" s="30" t="inlineStr">
        <is>
          <t>Banks</t>
        </is>
      </c>
      <c r="D8" s="13" t="n">
        <v>1195523</v>
      </c>
      <c r="E8" s="14" t="n">
        <v>11850.02</v>
      </c>
      <c r="F8" s="15" t="n">
        <v>0.0814</v>
      </c>
      <c r="G8" s="15" t="n"/>
    </row>
    <row r="9">
      <c r="A9" s="12" t="inlineStr">
        <is>
          <t>Reliance Industries Ltd.</t>
        </is>
      </c>
      <c r="B9" s="30" t="inlineStr">
        <is>
          <t>INE002A01018</t>
        </is>
      </c>
      <c r="C9" s="30" t="inlineStr">
        <is>
          <t>Petroleum Products</t>
        </is>
      </c>
      <c r="D9" s="13" t="n">
        <v>610000</v>
      </c>
      <c r="E9" s="14" t="n">
        <v>9579.440000000001</v>
      </c>
      <c r="F9" s="15" t="n">
        <v>0.0658</v>
      </c>
      <c r="G9" s="15" t="n"/>
    </row>
    <row r="10">
      <c r="A10" s="12" t="inlineStr">
        <is>
          <t>ICICI Bank Ltd.</t>
        </is>
      </c>
      <c r="B10" s="30" t="inlineStr">
        <is>
          <t>INE090A01021</t>
        </is>
      </c>
      <c r="C10" s="30" t="inlineStr">
        <is>
          <t>Banks</t>
        </is>
      </c>
      <c r="D10" s="13" t="n">
        <v>684623</v>
      </c>
      <c r="E10" s="14" t="n">
        <v>9193.799999999999</v>
      </c>
      <c r="F10" s="15" t="n">
        <v>0.06320000000000001</v>
      </c>
      <c r="G10" s="15" t="n"/>
    </row>
    <row r="11">
      <c r="A11" s="12" t="inlineStr">
        <is>
          <t>Larsen &amp; Toubro Ltd.</t>
        </is>
      </c>
      <c r="B11" s="30" t="inlineStr">
        <is>
          <t>INE018A01030</t>
        </is>
      </c>
      <c r="C11" s="30" t="inlineStr">
        <is>
          <t>Construction</t>
        </is>
      </c>
      <c r="D11" s="13" t="n">
        <v>150176</v>
      </c>
      <c r="E11" s="14" t="n">
        <v>6132.44</v>
      </c>
      <c r="F11" s="15" t="n">
        <v>0.0421</v>
      </c>
      <c r="G11" s="15" t="n"/>
    </row>
    <row r="12">
      <c r="A12" s="12" t="inlineStr">
        <is>
          <t>State Bank of India</t>
        </is>
      </c>
      <c r="B12" s="30" t="inlineStr">
        <is>
          <t>INE062A01020</t>
        </is>
      </c>
      <c r="C12" s="30" t="inlineStr">
        <is>
          <t>Banks</t>
        </is>
      </c>
      <c r="D12" s="13" t="n">
        <v>575223</v>
      </c>
      <c r="E12" s="14" t="n">
        <v>5649.84</v>
      </c>
      <c r="F12" s="15" t="n">
        <v>0.0388</v>
      </c>
      <c r="G12" s="15" t="n"/>
    </row>
    <row r="13">
      <c r="A13" s="12" t="inlineStr">
        <is>
          <t>Infosys Ltd.</t>
        </is>
      </c>
      <c r="B13" s="30" t="inlineStr">
        <is>
          <t>INE009A01021</t>
        </is>
      </c>
      <c r="C13" s="30" t="inlineStr">
        <is>
          <t>IT - Software</t>
        </is>
      </c>
      <c r="D13" s="13" t="n">
        <v>308384</v>
      </c>
      <c r="E13" s="14" t="n">
        <v>4981.64</v>
      </c>
      <c r="F13" s="15" t="n">
        <v>0.0342</v>
      </c>
      <c r="G13" s="15" t="n"/>
    </row>
    <row r="14">
      <c r="A14" s="12" t="inlineStr">
        <is>
          <t>Bharti Airtel Ltd.</t>
        </is>
      </c>
      <c r="B14" s="30" t="inlineStr">
        <is>
          <t>INE397D01024</t>
        </is>
      </c>
      <c r="C14" s="30" t="inlineStr">
        <is>
          <t>Telecom - Services</t>
        </is>
      </c>
      <c r="D14" s="13" t="n">
        <v>208229</v>
      </c>
      <c r="E14" s="14" t="n">
        <v>4384.47</v>
      </c>
      <c r="F14" s="15" t="n">
        <v>0.0301</v>
      </c>
      <c r="G14" s="15" t="n"/>
    </row>
    <row r="15">
      <c r="A15" s="12" t="inlineStr">
        <is>
          <t>Axis Bank Ltd.</t>
        </is>
      </c>
      <c r="B15" s="30" t="inlineStr">
        <is>
          <t>INE238A01034</t>
        </is>
      </c>
      <c r="C15" s="30" t="inlineStr">
        <is>
          <t>Banks</t>
        </is>
      </c>
      <c r="D15" s="13" t="n">
        <v>338554</v>
      </c>
      <c r="E15" s="14" t="n">
        <v>4297.6</v>
      </c>
      <c r="F15" s="15" t="n">
        <v>0.0295</v>
      </c>
      <c r="G15" s="15" t="n"/>
    </row>
    <row r="16">
      <c r="A16" s="12" t="inlineStr">
        <is>
          <t>Mahindra &amp; Mahindra Ltd.</t>
        </is>
      </c>
      <c r="B16" s="30" t="inlineStr">
        <is>
          <t>INE101A01026</t>
        </is>
      </c>
      <c r="C16" s="30" t="inlineStr">
        <is>
          <t>Automobiles</t>
        </is>
      </c>
      <c r="D16" s="13" t="n">
        <v>112287</v>
      </c>
      <c r="E16" s="14" t="n">
        <v>4164.95</v>
      </c>
      <c r="F16" s="15" t="n">
        <v>0.0286</v>
      </c>
      <c r="G16" s="15" t="n"/>
    </row>
    <row r="17">
      <c r="A17" s="12" t="inlineStr">
        <is>
          <t>Bajaj Finance Ltd.</t>
        </is>
      </c>
      <c r="B17" s="30" t="inlineStr">
        <is>
          <t>INE296A01032</t>
        </is>
      </c>
      <c r="C17" s="30" t="inlineStr">
        <is>
          <t>Finance</t>
        </is>
      </c>
      <c r="D17" s="13" t="n">
        <v>410493</v>
      </c>
      <c r="E17" s="14" t="n">
        <v>4050.74</v>
      </c>
      <c r="F17" s="15" t="n">
        <v>0.0278</v>
      </c>
      <c r="G17" s="15" t="n"/>
    </row>
    <row r="18">
      <c r="A18" s="12" t="inlineStr">
        <is>
          <t>Maruti Suzuki India Ltd.</t>
        </is>
      </c>
      <c r="B18" s="30" t="inlineStr">
        <is>
          <t>INE585B01010</t>
        </is>
      </c>
      <c r="C18" s="30" t="inlineStr">
        <is>
          <t>Automobiles</t>
        </is>
      </c>
      <c r="D18" s="13" t="n">
        <v>20438</v>
      </c>
      <c r="E18" s="14" t="n">
        <v>3412.53</v>
      </c>
      <c r="F18" s="15" t="n">
        <v>0.0234</v>
      </c>
      <c r="G18" s="15" t="n"/>
    </row>
    <row r="19">
      <c r="A19" s="12" t="inlineStr">
        <is>
          <t>ITC Ltd.</t>
        </is>
      </c>
      <c r="B19" s="30" t="inlineStr">
        <is>
          <t>INE154A01025</t>
        </is>
      </c>
      <c r="C19" s="30" t="inlineStr">
        <is>
          <t>Diversified FMCG</t>
        </is>
      </c>
      <c r="D19" s="13" t="n">
        <v>798525</v>
      </c>
      <c r="E19" s="14" t="n">
        <v>3218.06</v>
      </c>
      <c r="F19" s="15" t="n">
        <v>0.0221</v>
      </c>
      <c r="G19" s="15" t="n"/>
    </row>
    <row r="20">
      <c r="A20" s="12" t="inlineStr">
        <is>
          <t>Muthoot Finance Ltd.</t>
        </is>
      </c>
      <c r="B20" s="30" t="inlineStr">
        <is>
          <t>INE414G01012</t>
        </is>
      </c>
      <c r="C20" s="30" t="inlineStr">
        <is>
          <t>Finance</t>
        </is>
      </c>
      <c r="D20" s="13" t="n">
        <v>72786</v>
      </c>
      <c r="E20" s="14" t="n">
        <v>2774.38</v>
      </c>
      <c r="F20" s="15" t="n">
        <v>0.0191</v>
      </c>
      <c r="G20" s="15" t="n"/>
    </row>
    <row r="21">
      <c r="A21" s="12" t="inlineStr">
        <is>
          <t>Sun Pharmaceutical Industries Ltd.</t>
        </is>
      </c>
      <c r="B21" s="30" t="inlineStr">
        <is>
          <t>INE044A01036</t>
        </is>
      </c>
      <c r="C21" s="30" t="inlineStr">
        <is>
          <t>Pharmaceuticals &amp; Biotechnology</t>
        </is>
      </c>
      <c r="D21" s="13" t="n">
        <v>154016</v>
      </c>
      <c r="E21" s="14" t="n">
        <v>2648.61</v>
      </c>
      <c r="F21" s="15" t="n">
        <v>0.0182</v>
      </c>
      <c r="G21" s="15" t="n"/>
    </row>
    <row r="22">
      <c r="A22" s="12" t="inlineStr">
        <is>
          <t>NTPC Ltd.</t>
        </is>
      </c>
      <c r="B22" s="30" t="inlineStr">
        <is>
          <t>INE733E01010</t>
        </is>
      </c>
      <c r="C22" s="30" t="inlineStr">
        <is>
          <t>Power</t>
        </is>
      </c>
      <c r="D22" s="13" t="n">
        <v>770445</v>
      </c>
      <c r="E22" s="14" t="n">
        <v>2539</v>
      </c>
      <c r="F22" s="15" t="n">
        <v>0.0174</v>
      </c>
      <c r="G22" s="15" t="n"/>
    </row>
    <row r="23">
      <c r="A23" s="12" t="inlineStr">
        <is>
          <t>Ultratech Cement Ltd.</t>
        </is>
      </c>
      <c r="B23" s="30" t="inlineStr">
        <is>
          <t>INE481G01011</t>
        </is>
      </c>
      <c r="C23" s="30" t="inlineStr">
        <is>
          <t>Cement &amp; Cement Products</t>
        </is>
      </c>
      <c r="D23" s="13" t="n">
        <v>21128</v>
      </c>
      <c r="E23" s="14" t="n">
        <v>2489.72</v>
      </c>
      <c r="F23" s="15" t="n">
        <v>0.0171</v>
      </c>
      <c r="G23" s="15" t="n"/>
    </row>
    <row r="24">
      <c r="A24" s="12" t="inlineStr">
        <is>
          <t>Apollo Hospitals Enterprise Ltd.</t>
        </is>
      </c>
      <c r="B24" s="30" t="inlineStr">
        <is>
          <t>INE437A01024</t>
        </is>
      </c>
      <c r="C24" s="30" t="inlineStr">
        <is>
          <t>Healthcare Services</t>
        </is>
      </c>
      <c r="D24" s="13" t="n">
        <v>34112</v>
      </c>
      <c r="E24" s="14" t="n">
        <v>2402.34</v>
      </c>
      <c r="F24" s="15" t="n">
        <v>0.0165</v>
      </c>
      <c r="G24" s="15" t="n"/>
    </row>
    <row r="25">
      <c r="A25" s="12" t="inlineStr">
        <is>
          <t>Hindalco Industries Ltd.</t>
        </is>
      </c>
      <c r="B25" s="30" t="inlineStr">
        <is>
          <t>INE038A01020</t>
        </is>
      </c>
      <c r="C25" s="30" t="inlineStr">
        <is>
          <t>Non - Ferrous Metals</t>
        </is>
      </c>
      <c r="D25" s="13" t="n">
        <v>252834</v>
      </c>
      <c r="E25" s="14" t="n">
        <v>2241.88</v>
      </c>
      <c r="F25" s="15" t="n">
        <v>0.0154</v>
      </c>
      <c r="G25" s="15" t="n"/>
    </row>
    <row r="26">
      <c r="A26" s="12" t="inlineStr">
        <is>
          <t>HDFC Life Insurance Company Ltd.</t>
        </is>
      </c>
      <c r="B26" s="30" t="inlineStr">
        <is>
          <t>INE795G01014</t>
        </is>
      </c>
      <c r="C26" s="30" t="inlineStr">
        <is>
          <t>Insurance</t>
        </is>
      </c>
      <c r="D26" s="13" t="n">
        <v>284541</v>
      </c>
      <c r="E26" s="14" t="n">
        <v>2133.63</v>
      </c>
      <c r="F26" s="15" t="n">
        <v>0.0147</v>
      </c>
      <c r="G26" s="15" t="n"/>
    </row>
    <row r="27">
      <c r="A27" s="12" t="inlineStr">
        <is>
          <t>Tata Consultancy Services Ltd.</t>
        </is>
      </c>
      <c r="B27" s="30" t="inlineStr">
        <is>
          <t>INE467B01029</t>
        </is>
      </c>
      <c r="C27" s="30" t="inlineStr">
        <is>
          <t>IT - Software</t>
        </is>
      </c>
      <c r="D27" s="13" t="n">
        <v>61954</v>
      </c>
      <c r="E27" s="14" t="n">
        <v>1986.37</v>
      </c>
      <c r="F27" s="15" t="n">
        <v>0.0136</v>
      </c>
      <c r="G27" s="15" t="n"/>
    </row>
    <row r="28">
      <c r="A28" s="12" t="inlineStr">
        <is>
          <t>Hero MotoCorp Ltd.</t>
        </is>
      </c>
      <c r="B28" s="30" t="inlineStr">
        <is>
          <t>INE158A01026</t>
        </is>
      </c>
      <c r="C28" s="30" t="inlineStr">
        <is>
          <t>Automobiles</t>
        </is>
      </c>
      <c r="D28" s="13" t="n">
        <v>29862</v>
      </c>
      <c r="E28" s="14" t="n">
        <v>1723.34</v>
      </c>
      <c r="F28" s="15" t="n">
        <v>0.0118</v>
      </c>
      <c r="G28" s="15" t="n"/>
    </row>
    <row r="29">
      <c r="A29" s="12" t="inlineStr">
        <is>
          <t>Kotak Mahindra Bank Ltd.</t>
        </is>
      </c>
      <c r="B29" s="30" t="inlineStr">
        <is>
          <t>INE237A01028</t>
        </is>
      </c>
      <c r="C29" s="30" t="inlineStr">
        <is>
          <t>Banks</t>
        </is>
      </c>
      <c r="D29" s="13" t="n">
        <v>77028</v>
      </c>
      <c r="E29" s="14" t="n">
        <v>1695.46</v>
      </c>
      <c r="F29" s="15" t="n">
        <v>0.0116</v>
      </c>
      <c r="G29" s="15" t="n"/>
    </row>
    <row r="30">
      <c r="A30" s="12" t="inlineStr">
        <is>
          <t>Torrent Pharmaceuticals Ltd.</t>
        </is>
      </c>
      <c r="B30" s="30" t="inlineStr">
        <is>
          <t>INE685A01028</t>
        </is>
      </c>
      <c r="C30" s="30" t="inlineStr">
        <is>
          <t>Pharmaceuticals &amp; Biotechnology</t>
        </is>
      </c>
      <c r="D30" s="13" t="n">
        <v>40419</v>
      </c>
      <c r="E30" s="14" t="n">
        <v>1556.13</v>
      </c>
      <c r="F30" s="15" t="n">
        <v>0.0107</v>
      </c>
      <c r="G30" s="15" t="n"/>
    </row>
    <row r="31">
      <c r="A31" s="12" t="inlineStr">
        <is>
          <t>Canara Bank</t>
        </is>
      </c>
      <c r="B31" s="30" t="inlineStr">
        <is>
          <t>INE476A01022</t>
        </is>
      </c>
      <c r="C31" s="30" t="inlineStr">
        <is>
          <t>Banks</t>
        </is>
      </c>
      <c r="D31" s="13" t="n">
        <v>966781</v>
      </c>
      <c r="E31" s="14" t="n">
        <v>1497.64</v>
      </c>
      <c r="F31" s="15" t="n">
        <v>0.0103</v>
      </c>
      <c r="G31" s="15" t="n"/>
    </row>
    <row r="32">
      <c r="A32" s="12" t="inlineStr">
        <is>
          <t>Titan Company Ltd.</t>
        </is>
      </c>
      <c r="B32" s="30" t="inlineStr">
        <is>
          <t>INE280A01028</t>
        </is>
      </c>
      <c r="C32" s="30" t="inlineStr">
        <is>
          <t>Consumer Durables</t>
        </is>
      </c>
      <c r="D32" s="13" t="n">
        <v>36562</v>
      </c>
      <c r="E32" s="14" t="n">
        <v>1481.31</v>
      </c>
      <c r="F32" s="15" t="n">
        <v>0.0102</v>
      </c>
      <c r="G32" s="15" t="n"/>
    </row>
    <row r="33">
      <c r="A33" s="12" t="inlineStr">
        <is>
          <t>Lupin Ltd.</t>
        </is>
      </c>
      <c r="B33" s="30" t="inlineStr">
        <is>
          <t>INE326A01037</t>
        </is>
      </c>
      <c r="C33" s="30" t="inlineStr">
        <is>
          <t>Pharmaceuticals &amp; Biotechnology</t>
        </is>
      </c>
      <c r="D33" s="13" t="n">
        <v>69376</v>
      </c>
      <c r="E33" s="14" t="n">
        <v>1463.49</v>
      </c>
      <c r="F33" s="15" t="n">
        <v>0.0101</v>
      </c>
      <c r="G33" s="15" t="n"/>
    </row>
    <row r="34">
      <c r="A34" s="12" t="inlineStr">
        <is>
          <t>Indian Bank</t>
        </is>
      </c>
      <c r="B34" s="30" t="inlineStr">
        <is>
          <t>INE562A01011</t>
        </is>
      </c>
      <c r="C34" s="30" t="inlineStr">
        <is>
          <t>Banks</t>
        </is>
      </c>
      <c r="D34" s="13" t="n">
        <v>174776</v>
      </c>
      <c r="E34" s="14" t="n">
        <v>1463.31</v>
      </c>
      <c r="F34" s="15" t="n">
        <v>0.0101</v>
      </c>
      <c r="G34" s="15" t="n"/>
    </row>
    <row r="35">
      <c r="A35" s="12" t="inlineStr">
        <is>
          <t>Bank of Baroda</t>
        </is>
      </c>
      <c r="B35" s="30" t="inlineStr">
        <is>
          <t>INE028A01039</t>
        </is>
      </c>
      <c r="C35" s="30" t="inlineStr">
        <is>
          <t>Banks</t>
        </is>
      </c>
      <c r="D35" s="13" t="n">
        <v>493953</v>
      </c>
      <c r="E35" s="14" t="n">
        <v>1461.61</v>
      </c>
      <c r="F35" s="15" t="n">
        <v>0.01</v>
      </c>
      <c r="G35" s="15" t="n"/>
    </row>
    <row r="36">
      <c r="A36" s="12" t="inlineStr">
        <is>
          <t>Tech Mahindra Ltd.</t>
        </is>
      </c>
      <c r="B36" s="30" t="inlineStr">
        <is>
          <t>INE669C01036</t>
        </is>
      </c>
      <c r="C36" s="30" t="inlineStr">
        <is>
          <t>IT - Software</t>
        </is>
      </c>
      <c r="D36" s="13" t="n">
        <v>91001</v>
      </c>
      <c r="E36" s="14" t="n">
        <v>1447.73</v>
      </c>
      <c r="F36" s="15" t="n">
        <v>0.009900000000000001</v>
      </c>
      <c r="G36" s="15" t="n"/>
    </row>
    <row r="37">
      <c r="A37" s="12" t="inlineStr">
        <is>
          <t>GE Vernova T&amp;D India Limited</t>
        </is>
      </c>
      <c r="B37" s="30" t="inlineStr">
        <is>
          <t>INE200A01026</t>
        </is>
      </c>
      <c r="C37" s="30" t="inlineStr">
        <is>
          <t>Electrical Equipment</t>
        </is>
      </c>
      <c r="D37" s="13" t="n">
        <v>45850</v>
      </c>
      <c r="E37" s="14" t="n">
        <v>1436.25</v>
      </c>
      <c r="F37" s="15" t="n">
        <v>0.009900000000000001</v>
      </c>
      <c r="G37" s="15" t="n"/>
    </row>
    <row r="38">
      <c r="A38" s="12" t="inlineStr">
        <is>
          <t>SBI Life Insurance Company Ltd.</t>
        </is>
      </c>
      <c r="B38" s="30" t="inlineStr">
        <is>
          <t>INE123W01016</t>
        </is>
      </c>
      <c r="C38" s="30" t="inlineStr">
        <is>
          <t>Insurance</t>
        </is>
      </c>
      <c r="D38" s="13" t="n">
        <v>70057</v>
      </c>
      <c r="E38" s="14" t="n">
        <v>1425.59</v>
      </c>
      <c r="F38" s="15" t="n">
        <v>0.0098</v>
      </c>
      <c r="G38" s="15" t="n"/>
    </row>
    <row r="39">
      <c r="A39" s="12" t="inlineStr">
        <is>
          <t>Cummins India Ltd.</t>
        </is>
      </c>
      <c r="B39" s="30" t="inlineStr">
        <is>
          <t>INE298A01020</t>
        </is>
      </c>
      <c r="C39" s="30" t="inlineStr">
        <is>
          <t>Industrial Products</t>
        </is>
      </c>
      <c r="D39" s="13" t="n">
        <v>31882</v>
      </c>
      <c r="E39" s="14" t="n">
        <v>1413.78</v>
      </c>
      <c r="F39" s="15" t="n">
        <v>0.0097</v>
      </c>
      <c r="G39" s="15" t="n"/>
    </row>
    <row r="40">
      <c r="A40" s="12" t="inlineStr">
        <is>
          <t>AU Small Finance Bank Ltd.</t>
        </is>
      </c>
      <c r="B40" s="30" t="inlineStr">
        <is>
          <t>INE949L01017</t>
        </is>
      </c>
      <c r="C40" s="30" t="inlineStr">
        <is>
          <t>Banks</t>
        </is>
      </c>
      <c r="D40" s="13" t="n">
        <v>139707</v>
      </c>
      <c r="E40" s="14" t="n">
        <v>1389.39</v>
      </c>
      <c r="F40" s="15" t="n">
        <v>0.0095</v>
      </c>
      <c r="G40" s="15" t="n"/>
    </row>
    <row r="41">
      <c r="A41" s="12" t="inlineStr">
        <is>
          <t>Schaeffler India Ltd.</t>
        </is>
      </c>
      <c r="B41" s="30" t="inlineStr">
        <is>
          <t>INE513A01022</t>
        </is>
      </c>
      <c r="C41" s="30" t="inlineStr">
        <is>
          <t>Auto Components</t>
        </is>
      </c>
      <c r="D41" s="13" t="n">
        <v>34910</v>
      </c>
      <c r="E41" s="14" t="n">
        <v>1354.16</v>
      </c>
      <c r="F41" s="15" t="n">
        <v>0.009299999999999999</v>
      </c>
      <c r="G41" s="15" t="n"/>
    </row>
    <row r="42">
      <c r="A42" s="12" t="inlineStr">
        <is>
          <t>Cholamandalam Investment &amp; Finance Company Ltd.</t>
        </is>
      </c>
      <c r="B42" s="30" t="inlineStr">
        <is>
          <t>INE121A01024</t>
        </is>
      </c>
      <c r="C42" s="30" t="inlineStr">
        <is>
          <t>Finance</t>
        </is>
      </c>
      <c r="D42" s="13" t="n">
        <v>78697</v>
      </c>
      <c r="E42" s="14" t="n">
        <v>1339.58</v>
      </c>
      <c r="F42" s="15" t="n">
        <v>0.0092</v>
      </c>
      <c r="G42" s="15" t="n"/>
    </row>
    <row r="43">
      <c r="A43" s="12" t="inlineStr">
        <is>
          <t>Hindustan Unilever Ltd.</t>
        </is>
      </c>
      <c r="B43" s="30" t="inlineStr">
        <is>
          <t>INE030A01027</t>
        </is>
      </c>
      <c r="C43" s="30" t="inlineStr">
        <is>
          <t>Diversified FMCG</t>
        </is>
      </c>
      <c r="D43" s="13" t="n">
        <v>56993</v>
      </c>
      <c r="E43" s="14" t="n">
        <v>1319.9</v>
      </c>
      <c r="F43" s="15" t="n">
        <v>0.0091</v>
      </c>
      <c r="G43" s="15" t="n"/>
    </row>
    <row r="44">
      <c r="A44" s="12" t="inlineStr">
        <is>
          <t>InterGlobe Aviation Ltd.</t>
        </is>
      </c>
      <c r="B44" s="30" t="inlineStr">
        <is>
          <t>INE646L01027</t>
        </is>
      </c>
      <c r="C44" s="30" t="inlineStr">
        <is>
          <t>Transport Services</t>
        </is>
      </c>
      <c r="D44" s="13" t="n">
        <v>25403</v>
      </c>
      <c r="E44" s="14" t="n">
        <v>1285.26</v>
      </c>
      <c r="F44" s="15" t="n">
        <v>0.008800000000000001</v>
      </c>
      <c r="G44" s="15" t="n"/>
    </row>
    <row r="45">
      <c r="A45" s="12" t="inlineStr">
        <is>
          <t>TVS Motor Company Ltd.</t>
        </is>
      </c>
      <c r="B45" s="30" t="inlineStr">
        <is>
          <t>INE494B01023</t>
        </is>
      </c>
      <c r="C45" s="30" t="inlineStr">
        <is>
          <t>Automobiles</t>
        </is>
      </c>
      <c r="D45" s="13" t="n">
        <v>34195</v>
      </c>
      <c r="E45" s="14" t="n">
        <v>1271.99</v>
      </c>
      <c r="F45" s="15" t="n">
        <v>0.008699999999999999</v>
      </c>
      <c r="G45" s="15" t="n"/>
    </row>
    <row r="46">
      <c r="A46" s="12" t="inlineStr">
        <is>
          <t>Eternal Ltd.</t>
        </is>
      </c>
      <c r="B46" s="30" t="inlineStr">
        <is>
          <t>INE758T01015</t>
        </is>
      </c>
      <c r="C46" s="30" t="inlineStr">
        <is>
          <t>Retailing</t>
        </is>
      </c>
      <c r="D46" s="13" t="n">
        <v>425194</v>
      </c>
      <c r="E46" s="14" t="n">
        <v>1182.25</v>
      </c>
      <c r="F46" s="15" t="n">
        <v>0.0081</v>
      </c>
      <c r="G46" s="15" t="n"/>
    </row>
    <row r="47">
      <c r="A47" s="12" t="inlineStr">
        <is>
          <t>Mphasis Ltd.</t>
        </is>
      </c>
      <c r="B47" s="30" t="inlineStr">
        <is>
          <t>INE356A01018</t>
        </is>
      </c>
      <c r="C47" s="30" t="inlineStr">
        <is>
          <t>IT - Software</t>
        </is>
      </c>
      <c r="D47" s="13" t="n">
        <v>40269</v>
      </c>
      <c r="E47" s="14" t="n">
        <v>1123.99</v>
      </c>
      <c r="F47" s="15" t="n">
        <v>0.0077</v>
      </c>
      <c r="G47" s="15" t="n"/>
    </row>
    <row r="48">
      <c r="A48" s="12" t="inlineStr">
        <is>
          <t>Aptus Value Housing Finance India Ltd.</t>
        </is>
      </c>
      <c r="B48" s="30" t="inlineStr">
        <is>
          <t>INE852O01025</t>
        </is>
      </c>
      <c r="C48" s="30" t="inlineStr">
        <is>
          <t>Finance</t>
        </is>
      </c>
      <c r="D48" s="13" t="n">
        <v>400000</v>
      </c>
      <c r="E48" s="14" t="n">
        <v>1116.4</v>
      </c>
      <c r="F48" s="15" t="n">
        <v>0.0077</v>
      </c>
      <c r="G48" s="15" t="n"/>
    </row>
    <row r="49">
      <c r="A49" s="12" t="inlineStr">
        <is>
          <t>Marico Ltd.</t>
        </is>
      </c>
      <c r="B49" s="30" t="inlineStr">
        <is>
          <t>INE196A01026</t>
        </is>
      </c>
      <c r="C49" s="30" t="inlineStr">
        <is>
          <t>Agricultural Food &amp; other Products</t>
        </is>
      </c>
      <c r="D49" s="13" t="n">
        <v>145850</v>
      </c>
      <c r="E49" s="14" t="n">
        <v>1094.75</v>
      </c>
      <c r="F49" s="15" t="n">
        <v>0.0075</v>
      </c>
      <c r="G49" s="15" t="n"/>
    </row>
    <row r="50">
      <c r="A50" s="12" t="inlineStr">
        <is>
          <t>Pidilite Industries Ltd.</t>
        </is>
      </c>
      <c r="B50" s="30" t="inlineStr">
        <is>
          <t>INE318A01026</t>
        </is>
      </c>
      <c r="C50" s="30" t="inlineStr">
        <is>
          <t>Chemicals &amp; Petrochemicals</t>
        </is>
      </c>
      <c r="D50" s="13" t="n">
        <v>73262</v>
      </c>
      <c r="E50" s="14" t="n">
        <v>1086.04</v>
      </c>
      <c r="F50" s="15" t="n">
        <v>0.0075</v>
      </c>
      <c r="G50" s="15" t="n"/>
    </row>
    <row r="51">
      <c r="A51" s="12" t="inlineStr">
        <is>
          <t>Tata Consumer Products Ltd.</t>
        </is>
      </c>
      <c r="B51" s="30" t="inlineStr">
        <is>
          <t>INE192A01025</t>
        </is>
      </c>
      <c r="C51" s="30" t="inlineStr">
        <is>
          <t>Agricultural Food &amp; other Products</t>
        </is>
      </c>
      <c r="D51" s="13" t="n">
        <v>90967</v>
      </c>
      <c r="E51" s="14" t="n">
        <v>1084.33</v>
      </c>
      <c r="F51" s="15" t="n">
        <v>0.0074</v>
      </c>
      <c r="G51" s="15" t="n"/>
    </row>
    <row r="52">
      <c r="A52" s="12" t="inlineStr">
        <is>
          <t>Nestle India Ltd.</t>
        </is>
      </c>
      <c r="B52" s="30" t="inlineStr">
        <is>
          <t>INE239A01024</t>
        </is>
      </c>
      <c r="C52" s="30" t="inlineStr">
        <is>
          <t>Food Products</t>
        </is>
      </c>
      <c r="D52" s="13" t="n">
        <v>82465</v>
      </c>
      <c r="E52" s="14" t="n">
        <v>1062.15</v>
      </c>
      <c r="F52" s="15" t="n">
        <v>0.0073</v>
      </c>
      <c r="G52" s="15" t="n"/>
    </row>
    <row r="53">
      <c r="A53" s="12" t="inlineStr">
        <is>
          <t>Divi's Laboratories Ltd.</t>
        </is>
      </c>
      <c r="B53" s="30" t="inlineStr">
        <is>
          <t>INE361B01024</t>
        </is>
      </c>
      <c r="C53" s="30" t="inlineStr">
        <is>
          <t>Pharmaceuticals &amp; Biotechnology</t>
        </is>
      </c>
      <c r="D53" s="13" t="n">
        <v>16615</v>
      </c>
      <c r="E53" s="14" t="n">
        <v>1062.11</v>
      </c>
      <c r="F53" s="15" t="n">
        <v>0.0073</v>
      </c>
      <c r="G53" s="15" t="n"/>
    </row>
    <row r="54">
      <c r="A54" s="12" t="inlineStr">
        <is>
          <t>Asian Paints Ltd.</t>
        </is>
      </c>
      <c r="B54" s="30" t="inlineStr">
        <is>
          <t>INE021A01026</t>
        </is>
      </c>
      <c r="C54" s="30" t="inlineStr">
        <is>
          <t>Consumer Durables</t>
        </is>
      </c>
      <c r="D54" s="13" t="n">
        <v>36046</v>
      </c>
      <c r="E54" s="14" t="n">
        <v>998.29</v>
      </c>
      <c r="F54" s="15" t="n">
        <v>0.0069</v>
      </c>
      <c r="G54" s="15" t="n"/>
    </row>
    <row r="55">
      <c r="A55" s="12" t="inlineStr">
        <is>
          <t>Bharat Petroleum Corporation Ltd.</t>
        </is>
      </c>
      <c r="B55" s="30" t="inlineStr">
        <is>
          <t>INE029A01011</t>
        </is>
      </c>
      <c r="C55" s="30" t="inlineStr">
        <is>
          <t>Petroleum Products</t>
        </is>
      </c>
      <c r="D55" s="13" t="n">
        <v>242245</v>
      </c>
      <c r="E55" s="14" t="n">
        <v>930.22</v>
      </c>
      <c r="F55" s="15" t="n">
        <v>0.0064</v>
      </c>
      <c r="G55" s="15" t="n"/>
    </row>
    <row r="56">
      <c r="A56" s="12" t="inlineStr">
        <is>
          <t>Indian Railway Catering &amp;Tou. Corp. Ltd.</t>
        </is>
      </c>
      <c r="B56" s="30" t="inlineStr">
        <is>
          <t>INE335Y01020</t>
        </is>
      </c>
      <c r="C56" s="30" t="inlineStr">
        <is>
          <t>Leisure Services</t>
        </is>
      </c>
      <c r="D56" s="13" t="n">
        <v>123332</v>
      </c>
      <c r="E56" s="14" t="n">
        <v>844.33</v>
      </c>
      <c r="F56" s="15" t="n">
        <v>0.0058</v>
      </c>
      <c r="G56" s="15" t="n"/>
    </row>
    <row r="57">
      <c r="A57" s="12" t="inlineStr">
        <is>
          <t>Samvardhana Motherson International Ltd.</t>
        </is>
      </c>
      <c r="B57" s="30" t="inlineStr">
        <is>
          <t>INE775A01035</t>
        </is>
      </c>
      <c r="C57" s="30" t="inlineStr">
        <is>
          <t>Auto Components</t>
        </is>
      </c>
      <c r="D57" s="13" t="n">
        <v>687674</v>
      </c>
      <c r="E57" s="14" t="n">
        <v>824.8</v>
      </c>
      <c r="F57" s="15" t="n">
        <v>0.0057</v>
      </c>
      <c r="G57" s="15" t="n"/>
    </row>
    <row r="58">
      <c r="A58" s="12" t="inlineStr">
        <is>
          <t>Ashok Leyland Ltd.</t>
        </is>
      </c>
      <c r="B58" s="30" t="inlineStr">
        <is>
          <t>INE208A01029</t>
        </is>
      </c>
      <c r="C58" s="30" t="inlineStr">
        <is>
          <t>Agricultural, Commercial &amp; Construction Vehicles</t>
        </is>
      </c>
      <c r="D58" s="13" t="n">
        <v>451739</v>
      </c>
      <c r="E58" s="14" t="n">
        <v>809.47</v>
      </c>
      <c r="F58" s="15" t="n">
        <v>0.0056</v>
      </c>
      <c r="G58" s="15" t="n"/>
    </row>
    <row r="59">
      <c r="A59" s="12" t="inlineStr">
        <is>
          <t>HCL Technologies Ltd.</t>
        </is>
      </c>
      <c r="B59" s="30" t="inlineStr">
        <is>
          <t>INE860A01027</t>
        </is>
      </c>
      <c r="C59" s="30" t="inlineStr">
        <is>
          <t>IT - Software</t>
        </is>
      </c>
      <c r="D59" s="13" t="n">
        <v>45028</v>
      </c>
      <c r="E59" s="14" t="n">
        <v>730.9400000000001</v>
      </c>
      <c r="F59" s="15" t="n">
        <v>0.005</v>
      </c>
      <c r="G59" s="15" t="n"/>
    </row>
    <row r="60">
      <c r="A60" s="12" t="inlineStr">
        <is>
          <t>Indus Towers Ltd.</t>
        </is>
      </c>
      <c r="B60" s="30" t="inlineStr">
        <is>
          <t>INE121J01017</t>
        </is>
      </c>
      <c r="C60" s="30" t="inlineStr">
        <is>
          <t>Telecom - Services</t>
        </is>
      </c>
      <c r="D60" s="13" t="n">
        <v>174369</v>
      </c>
      <c r="E60" s="14" t="n">
        <v>730.17</v>
      </c>
      <c r="F60" s="15" t="n">
        <v>0.005</v>
      </c>
      <c r="G60" s="15" t="n"/>
    </row>
    <row r="61">
      <c r="A61" s="12" t="inlineStr">
        <is>
          <t>Eicher Motors Ltd.</t>
        </is>
      </c>
      <c r="B61" s="30" t="inlineStr">
        <is>
          <t>INE066A01021</t>
        </is>
      </c>
      <c r="C61" s="30" t="inlineStr">
        <is>
          <t>Automobiles</t>
        </is>
      </c>
      <c r="D61" s="13" t="n">
        <v>9935</v>
      </c>
      <c r="E61" s="14" t="n">
        <v>726.5</v>
      </c>
      <c r="F61" s="15" t="n">
        <v>0.005</v>
      </c>
      <c r="G61" s="15" t="n"/>
    </row>
    <row r="62">
      <c r="A62" s="12" t="inlineStr">
        <is>
          <t>ICICI Prudential Asset Mgmt Co Ltd.</t>
        </is>
      </c>
      <c r="B62" s="30" t="inlineStr">
        <is>
          <t>INE346A01027</t>
        </is>
      </c>
      <c r="C62" s="30" t="inlineStr">
        <is>
          <t>Capital Markets</t>
        </is>
      </c>
      <c r="D62" s="13" t="n">
        <v>27025</v>
      </c>
      <c r="E62" s="14" t="n">
        <v>719.16</v>
      </c>
      <c r="F62" s="15" t="n">
        <v>0.0049</v>
      </c>
      <c r="G62" s="15" t="n"/>
    </row>
    <row r="63">
      <c r="A63" s="12" t="inlineStr">
        <is>
          <t>Steel Authority of India Ltd.</t>
        </is>
      </c>
      <c r="B63" s="30" t="inlineStr">
        <is>
          <t>INE114A01011</t>
        </is>
      </c>
      <c r="C63" s="30" t="inlineStr">
        <is>
          <t>Ferrous Metals</t>
        </is>
      </c>
      <c r="D63" s="13" t="n">
        <v>487430</v>
      </c>
      <c r="E63" s="14" t="n">
        <v>716.47</v>
      </c>
      <c r="F63" s="15" t="n">
        <v>0.0049</v>
      </c>
      <c r="G63" s="15" t="n"/>
    </row>
    <row r="64">
      <c r="A64" s="12" t="inlineStr">
        <is>
          <t>Tata Steel Ltd.</t>
        </is>
      </c>
      <c r="B64" s="30" t="inlineStr">
        <is>
          <t>INE081A01020</t>
        </is>
      </c>
      <c r="C64" s="30" t="inlineStr">
        <is>
          <t>Ferrous Metals</t>
        </is>
      </c>
      <c r="D64" s="13" t="n">
        <v>396363</v>
      </c>
      <c r="E64" s="14" t="n">
        <v>713.77</v>
      </c>
      <c r="F64" s="15" t="n">
        <v>0.0049</v>
      </c>
      <c r="G64" s="15" t="n"/>
    </row>
    <row r="65">
      <c r="A65" s="12" t="inlineStr">
        <is>
          <t>Avenue Supermarts Ltd.</t>
        </is>
      </c>
      <c r="B65" s="30" t="inlineStr">
        <is>
          <t>INE192R01011</t>
        </is>
      </c>
      <c r="C65" s="30" t="inlineStr">
        <is>
          <t>Retailing</t>
        </is>
      </c>
      <c r="D65" s="13" t="n">
        <v>18137</v>
      </c>
      <c r="E65" s="14" t="n">
        <v>685.98</v>
      </c>
      <c r="F65" s="15" t="n">
        <v>0.0047</v>
      </c>
      <c r="G65" s="15" t="n"/>
    </row>
    <row r="66">
      <c r="A66" s="12" t="inlineStr">
        <is>
          <t>UNO Minda Ltd.</t>
        </is>
      </c>
      <c r="B66" s="30" t="inlineStr">
        <is>
          <t>INE405E01023</t>
        </is>
      </c>
      <c r="C66" s="30" t="inlineStr">
        <is>
          <t>Auto Components</t>
        </is>
      </c>
      <c r="D66" s="13" t="n">
        <v>51865</v>
      </c>
      <c r="E66" s="14" t="n">
        <v>666.88</v>
      </c>
      <c r="F66" s="15" t="n">
        <v>0.0046</v>
      </c>
      <c r="G66" s="15" t="n"/>
    </row>
    <row r="67">
      <c r="A67" s="12" t="inlineStr">
        <is>
          <t>Tata Motors Passenger Vehicles Ltd.</t>
        </is>
      </c>
      <c r="B67" s="30" t="inlineStr">
        <is>
          <t>INE155A01022</t>
        </is>
      </c>
      <c r="C67" s="30" t="inlineStr">
        <is>
          <t>Automobiles</t>
        </is>
      </c>
      <c r="D67" s="13" t="n">
        <v>180252</v>
      </c>
      <c r="E67" s="14" t="n">
        <v>662.16</v>
      </c>
      <c r="F67" s="15" t="n">
        <v>0.0045</v>
      </c>
      <c r="G67" s="15" t="n"/>
    </row>
    <row r="68">
      <c r="A68" s="12" t="inlineStr">
        <is>
          <t>Power Grid Corporation of India Ltd.</t>
        </is>
      </c>
      <c r="B68" s="30" t="inlineStr">
        <is>
          <t>INE752E01010</t>
        </is>
      </c>
      <c r="C68" s="30" t="inlineStr">
        <is>
          <t>Power</t>
        </is>
      </c>
      <c r="D68" s="13" t="n">
        <v>250236</v>
      </c>
      <c r="E68" s="14" t="n">
        <v>662.12</v>
      </c>
      <c r="F68" s="15" t="n">
        <v>0.0045</v>
      </c>
      <c r="G68" s="15" t="n"/>
    </row>
    <row r="69">
      <c r="A69" s="12" t="inlineStr">
        <is>
          <t>Fortis Healthcare Ltd.</t>
        </is>
      </c>
      <c r="B69" s="30" t="inlineStr">
        <is>
          <t>INE061F01013</t>
        </is>
      </c>
      <c r="C69" s="30" t="inlineStr">
        <is>
          <t>Healthcare Services</t>
        </is>
      </c>
      <c r="D69" s="13" t="n">
        <v>74013</v>
      </c>
      <c r="E69" s="14" t="n">
        <v>654.27</v>
      </c>
      <c r="F69" s="15" t="n">
        <v>0.0045</v>
      </c>
      <c r="G69" s="15" t="n"/>
    </row>
    <row r="70">
      <c r="A70" s="12" t="inlineStr">
        <is>
          <t>Hindustan Petroleum Corporation Ltd.</t>
        </is>
      </c>
      <c r="B70" s="30" t="inlineStr">
        <is>
          <t>INE094A01015</t>
        </is>
      </c>
      <c r="C70" s="30" t="inlineStr">
        <is>
          <t>Petroleum Products</t>
        </is>
      </c>
      <c r="D70" s="13" t="n">
        <v>128150</v>
      </c>
      <c r="E70" s="14" t="n">
        <v>639.53</v>
      </c>
      <c r="F70" s="15" t="n">
        <v>0.0044</v>
      </c>
      <c r="G70" s="15" t="n"/>
    </row>
    <row r="71">
      <c r="A71" s="12" t="inlineStr">
        <is>
          <t>Hyundai Motor India Ltd.</t>
        </is>
      </c>
      <c r="B71" s="30" t="inlineStr">
        <is>
          <t>INE0V6F01027</t>
        </is>
      </c>
      <c r="C71" s="30" t="inlineStr">
        <is>
          <t>Automobiles</t>
        </is>
      </c>
      <c r="D71" s="13" t="n">
        <v>26198</v>
      </c>
      <c r="E71" s="14" t="n">
        <v>602.03</v>
      </c>
      <c r="F71" s="15" t="n">
        <v>0.0041</v>
      </c>
      <c r="G71" s="15" t="n"/>
    </row>
    <row r="72">
      <c r="A72" s="12" t="inlineStr">
        <is>
          <t>Max Healthcare Institute Ltd.</t>
        </is>
      </c>
      <c r="B72" s="30" t="inlineStr">
        <is>
          <t>INE027H01010</t>
        </is>
      </c>
      <c r="C72" s="30" t="inlineStr">
        <is>
          <t>Healthcare Services</t>
        </is>
      </c>
      <c r="D72" s="13" t="n">
        <v>54520</v>
      </c>
      <c r="E72" s="14" t="n">
        <v>569.79</v>
      </c>
      <c r="F72" s="15" t="n">
        <v>0.0039</v>
      </c>
      <c r="G72" s="15" t="n"/>
    </row>
    <row r="73">
      <c r="A73" s="12" t="inlineStr">
        <is>
          <t>Abbott India Ltd.</t>
        </is>
      </c>
      <c r="B73" s="30" t="inlineStr">
        <is>
          <t>INE358A01014</t>
        </is>
      </c>
      <c r="C73" s="30" t="inlineStr">
        <is>
          <t>Pharmaceuticals &amp; Biotechnology</t>
        </is>
      </c>
      <c r="D73" s="13" t="n">
        <v>1711</v>
      </c>
      <c r="E73" s="14" t="n">
        <v>496.62</v>
      </c>
      <c r="F73" s="15" t="n">
        <v>0.0034</v>
      </c>
      <c r="G73" s="15" t="n"/>
    </row>
    <row r="74">
      <c r="A74" s="12" t="inlineStr">
        <is>
          <t>Bharti Hexacom Ltd.</t>
        </is>
      </c>
      <c r="B74" s="30" t="inlineStr">
        <is>
          <t>INE343G01021</t>
        </is>
      </c>
      <c r="C74" s="30" t="inlineStr">
        <is>
          <t>Telecom - Services</t>
        </is>
      </c>
      <c r="D74" s="13" t="n">
        <v>26816</v>
      </c>
      <c r="E74" s="14" t="n">
        <v>488.51</v>
      </c>
      <c r="F74" s="15" t="n">
        <v>0.0034</v>
      </c>
      <c r="G74" s="15" t="n"/>
    </row>
    <row r="75">
      <c r="A75" s="12" t="inlineStr">
        <is>
          <t>Glenmark Pharmaceuticals Ltd.</t>
        </is>
      </c>
      <c r="B75" s="30" t="inlineStr">
        <is>
          <t>INE935A01035</t>
        </is>
      </c>
      <c r="C75" s="30" t="inlineStr">
        <is>
          <t>Pharmaceuticals &amp; Biotechnology</t>
        </is>
      </c>
      <c r="D75" s="13" t="n">
        <v>23940</v>
      </c>
      <c r="E75" s="14" t="n">
        <v>487.23</v>
      </c>
      <c r="F75" s="15" t="n">
        <v>0.0033</v>
      </c>
      <c r="G75" s="15" t="n"/>
    </row>
    <row r="76">
      <c r="A76" s="12" t="inlineStr">
        <is>
          <t>Seshaasai Technologies Ltd.</t>
        </is>
      </c>
      <c r="B76" s="30" t="inlineStr">
        <is>
          <t>INE04VU01023</t>
        </is>
      </c>
      <c r="C76" s="30" t="inlineStr">
        <is>
          <t>Financial Technology (Fintech)</t>
        </is>
      </c>
      <c r="D76" s="13" t="n">
        <v>151455</v>
      </c>
      <c r="E76" s="14" t="n">
        <v>407.94</v>
      </c>
      <c r="F76" s="15" t="n">
        <v>0.0028</v>
      </c>
      <c r="G76" s="15" t="n"/>
    </row>
    <row r="77">
      <c r="A77" s="12" t="inlineStr">
        <is>
          <t>LG Electronics India Ltd.</t>
        </is>
      </c>
      <c r="B77" s="30" t="inlineStr">
        <is>
          <t>INE324D01010</t>
        </is>
      </c>
      <c r="C77" s="30" t="inlineStr">
        <is>
          <t>Consumer Durables</t>
        </is>
      </c>
      <c r="D77" s="13" t="n">
        <v>25261</v>
      </c>
      <c r="E77" s="14" t="n">
        <v>384.32</v>
      </c>
      <c r="F77" s="15" t="n">
        <v>0.0026</v>
      </c>
      <c r="G77" s="15" t="n"/>
    </row>
    <row r="78">
      <c r="A78" s="12" t="inlineStr">
        <is>
          <t>Urban Company Ltd.</t>
        </is>
      </c>
      <c r="B78" s="30" t="inlineStr">
        <is>
          <t>INE0CAZ01013</t>
        </is>
      </c>
      <c r="C78" s="30" t="inlineStr">
        <is>
          <t>Retailing</t>
        </is>
      </c>
      <c r="D78" s="13" t="n">
        <v>242658</v>
      </c>
      <c r="E78" s="14" t="n">
        <v>324.07</v>
      </c>
      <c r="F78" s="15" t="n">
        <v>0.0022</v>
      </c>
      <c r="G78" s="15" t="n"/>
    </row>
    <row r="79">
      <c r="A79" s="12" t="inlineStr">
        <is>
          <t>KWALITY WALL'S INDIA LTD</t>
        </is>
      </c>
      <c r="B79" s="30" t="inlineStr">
        <is>
          <t>INE2KCE01013</t>
        </is>
      </c>
      <c r="C79" s="30" t="inlineStr">
        <is>
          <t>Food Products</t>
        </is>
      </c>
      <c r="D79" s="13" t="n">
        <v>56993</v>
      </c>
      <c r="E79" s="14" t="n">
        <v>22.91</v>
      </c>
      <c r="F79" s="15" t="n">
        <v>0.0002</v>
      </c>
      <c r="G79" s="15" t="n"/>
    </row>
    <row r="80">
      <c r="A80" s="16" t="inlineStr">
        <is>
          <t>Sub Total</t>
        </is>
      </c>
      <c r="B80" s="31" t="n"/>
      <c r="C80" s="31" t="n"/>
      <c r="D80" s="17" t="n"/>
      <c r="E80" s="37" t="n">
        <v>141444.97</v>
      </c>
      <c r="F80" s="38" t="n">
        <v>0.9712</v>
      </c>
      <c r="G80" s="20" t="n"/>
    </row>
    <row r="81">
      <c r="A81" s="16" t="n"/>
      <c r="B81" s="31" t="n"/>
      <c r="C81" s="31" t="n"/>
      <c r="D81" s="17" t="n"/>
      <c r="E81" s="41" t="n"/>
      <c r="F81" s="20" t="n"/>
      <c r="G81" s="20" t="n"/>
    </row>
    <row r="82">
      <c r="A82" s="16" t="n"/>
      <c r="B82" s="31" t="n"/>
      <c r="C82" s="31" t="n"/>
      <c r="D82" s="17" t="n"/>
      <c r="E82" s="41" t="n"/>
      <c r="F82" s="20" t="n"/>
      <c r="G82" s="20" t="n"/>
    </row>
    <row r="83">
      <c r="A83" s="16" t="n"/>
      <c r="B83" s="31" t="n"/>
      <c r="C83" s="31" t="n"/>
      <c r="D83" s="17" t="n"/>
      <c r="E83" s="41" t="n"/>
      <c r="F83" s="20" t="n"/>
      <c r="G83" s="20" t="n"/>
    </row>
    <row r="84">
      <c r="A84" s="60" t="inlineStr">
        <is>
          <t>Debt Instruments</t>
        </is>
      </c>
      <c r="B84" s="31" t="n"/>
      <c r="C84" s="31" t="n"/>
      <c r="D84" s="17" t="n"/>
      <c r="E84" s="41" t="n"/>
      <c r="F84" s="20" t="n"/>
      <c r="G84" s="20" t="n"/>
    </row>
    <row r="85">
      <c r="A85" s="60" t="inlineStr">
        <is>
          <t>(a) Non-convertible Preference share</t>
        </is>
      </c>
      <c r="B85" s="30" t="n"/>
      <c r="C85" s="30" t="n"/>
      <c r="D85" s="13" t="n"/>
      <c r="E85" s="14" t="n"/>
      <c r="F85" s="15" t="n"/>
      <c r="G85" s="15" t="n"/>
    </row>
    <row r="86">
      <c r="A86" s="60" t="inlineStr">
        <is>
          <t>Listed / Awaiting listing on Stock Exchanges</t>
        </is>
      </c>
      <c r="B86" s="30" t="n"/>
      <c r="C86" s="30" t="n"/>
      <c r="D86" s="13" t="n"/>
      <c r="E86" s="14" t="n"/>
      <c r="F86" s="15" t="n"/>
      <c r="G86" s="15" t="n"/>
    </row>
    <row r="87">
      <c r="A87" s="12" t="inlineStr">
        <is>
          <t>6% TVS MOTOR CO LTD NCRPS 01-09-2026</t>
        </is>
      </c>
      <c r="B87" s="30" t="inlineStr">
        <is>
          <t>INE494B04019</t>
        </is>
      </c>
      <c r="C87" s="30" t="inlineStr">
        <is>
          <t>Automobiles</t>
        </is>
      </c>
      <c r="D87" s="13" t="n">
        <v>136780</v>
      </c>
      <c r="E87" s="14" t="n">
        <v>13.93</v>
      </c>
      <c r="F87" s="15" t="n">
        <v>0.0001</v>
      </c>
      <c r="G87" s="15" t="n">
        <v>0.06105</v>
      </c>
    </row>
    <row r="88">
      <c r="A88" s="16" t="inlineStr">
        <is>
          <t>Sub Total</t>
        </is>
      </c>
      <c r="B88" s="31" t="n"/>
      <c r="C88" s="31" t="n"/>
      <c r="D88" s="17" t="n"/>
      <c r="E88" s="37" t="n">
        <v>13.93</v>
      </c>
      <c r="F88" s="38" t="n">
        <v>0.0001</v>
      </c>
      <c r="G88" s="20" t="n"/>
    </row>
    <row r="89">
      <c r="A89" s="21" t="inlineStr">
        <is>
          <t>TOTAL</t>
        </is>
      </c>
      <c r="B89" s="32" t="n"/>
      <c r="C89" s="32" t="n"/>
      <c r="D89" s="22" t="n"/>
      <c r="E89" s="27" t="n">
        <v>141481.81</v>
      </c>
      <c r="F89" s="28" t="n">
        <v>0.9715</v>
      </c>
      <c r="G89" s="20" t="n"/>
    </row>
    <row r="90">
      <c r="A90" s="12" t="n"/>
      <c r="B90" s="30" t="n"/>
      <c r="C90" s="30" t="n"/>
      <c r="D90" s="13" t="n"/>
      <c r="E90" s="14" t="n"/>
      <c r="F90" s="15" t="n"/>
      <c r="G90" s="15" t="n"/>
    </row>
    <row r="91">
      <c r="A91" s="16" t="inlineStr">
        <is>
          <t>Derivatives</t>
        </is>
      </c>
      <c r="B91" s="30" t="n"/>
      <c r="C91" s="30" t="n"/>
      <c r="D91" s="13" t="n"/>
      <c r="E91" s="14" t="n"/>
      <c r="F91" s="15" t="n"/>
      <c r="G91" s="15" t="n"/>
    </row>
    <row r="92">
      <c r="A92" s="16" t="inlineStr">
        <is>
          <t>(a) Index/Stock Future</t>
        </is>
      </c>
      <c r="B92" s="30" t="n"/>
      <c r="C92" s="30" t="n"/>
      <c r="D92" s="13" t="n"/>
      <c r="E92" s="14" t="n"/>
      <c r="F92" s="15" t="n"/>
      <c r="G92" s="15" t="n"/>
    </row>
    <row r="93">
      <c r="A93" s="12" t="inlineStr">
        <is>
          <t>NIFTY 27-Jan-2026</t>
        </is>
      </c>
      <c r="B93" s="30" t="n"/>
      <c r="C93" s="30" t="inlineStr">
        <is>
          <t>INDEX FUTURES</t>
        </is>
      </c>
      <c r="D93" s="13" t="n">
        <v>9295</v>
      </c>
      <c r="E93" s="14" t="n">
        <v>2444.24</v>
      </c>
      <c r="F93" s="15" t="n">
        <v>0.016789</v>
      </c>
      <c r="G93" s="15" t="n"/>
    </row>
    <row r="94">
      <c r="A94" s="12" t="inlineStr">
        <is>
          <t>Ashok Leyland Ltd.27/01/2026</t>
        </is>
      </c>
      <c r="B94" s="30" t="n"/>
      <c r="C94" s="30" t="inlineStr">
        <is>
          <t>Agricultural, Commercial &amp; Construction Vehicles</t>
        </is>
      </c>
      <c r="D94" s="13" t="n">
        <v>215000</v>
      </c>
      <c r="E94" s="14" t="n">
        <v>380.64</v>
      </c>
      <c r="F94" s="15" t="n">
        <v>0.002614</v>
      </c>
      <c r="G94" s="15" t="n"/>
    </row>
    <row r="95">
      <c r="A95" s="16" t="inlineStr">
        <is>
          <t>Sub Total</t>
        </is>
      </c>
      <c r="B95" s="31" t="n"/>
      <c r="C95" s="31" t="n"/>
      <c r="D95" s="17" t="n"/>
      <c r="E95" s="37" t="n">
        <v>2824.88</v>
      </c>
      <c r="F95" s="38" t="n">
        <v>0.019403</v>
      </c>
      <c r="G95" s="20" t="n"/>
    </row>
    <row r="96">
      <c r="A96" s="12" t="n"/>
      <c r="B96" s="30" t="n"/>
      <c r="C96" s="30" t="n"/>
      <c r="D96" s="13" t="n"/>
      <c r="E96" s="14" t="n"/>
      <c r="F96" s="15" t="n"/>
      <c r="G96" s="15" t="n"/>
    </row>
    <row r="97">
      <c r="A97" s="12" t="n"/>
      <c r="B97" s="30" t="n"/>
      <c r="C97" s="30" t="n"/>
      <c r="D97" s="13" t="n"/>
      <c r="E97" s="14" t="n"/>
      <c r="F97" s="15" t="n"/>
      <c r="G97" s="15" t="n"/>
    </row>
    <row r="98">
      <c r="A98" s="12" t="n"/>
      <c r="B98" s="30" t="n"/>
      <c r="C98" s="30" t="n"/>
      <c r="D98" s="13" t="n"/>
      <c r="E98" s="14" t="n"/>
      <c r="F98" s="15" t="n"/>
      <c r="G98" s="15" t="n"/>
    </row>
    <row r="99">
      <c r="A99" s="21" t="inlineStr">
        <is>
          <t>TOTAL</t>
        </is>
      </c>
      <c r="B99" s="32" t="n"/>
      <c r="C99" s="32" t="n"/>
      <c r="D99" s="22" t="n"/>
      <c r="E99" s="18" t="n">
        <v>2824.88</v>
      </c>
      <c r="F99" s="19" t="n">
        <v>0.019403</v>
      </c>
      <c r="G99" s="20" t="n"/>
    </row>
    <row r="100">
      <c r="A100" s="12" t="n"/>
      <c r="B100" s="30" t="n"/>
      <c r="C100" s="30" t="n"/>
      <c r="D100" s="13" t="n"/>
      <c r="E100" s="14" t="n"/>
      <c r="F100" s="15" t="n"/>
      <c r="G100" s="15" t="n"/>
    </row>
    <row r="101">
      <c r="A101" s="16" t="inlineStr">
        <is>
          <t>Money Market Instruments</t>
        </is>
      </c>
      <c r="B101" s="30" t="n"/>
      <c r="C101" s="30" t="n"/>
      <c r="D101" s="13" t="n"/>
      <c r="E101" s="14" t="n"/>
      <c r="F101" s="15" t="n"/>
      <c r="G101" s="15" t="n"/>
    </row>
    <row r="102">
      <c r="A102" s="12" t="n"/>
      <c r="B102" s="30" t="n"/>
      <c r="C102" s="30" t="n"/>
      <c r="D102" s="13" t="n"/>
      <c r="E102" s="14" t="n"/>
      <c r="F102" s="15" t="n"/>
      <c r="G102" s="15" t="n"/>
    </row>
    <row r="103">
      <c r="A103" s="16" t="inlineStr">
        <is>
          <t>Treasury bills</t>
        </is>
      </c>
      <c r="B103" s="30" t="n"/>
      <c r="C103" s="30" t="n"/>
      <c r="D103" s="13" t="n"/>
      <c r="E103" s="14" t="n"/>
      <c r="F103" s="15" t="n"/>
      <c r="G103" s="15" t="n"/>
    </row>
    <row r="104">
      <c r="A104" s="12" t="inlineStr">
        <is>
          <t>91 DAYS TBILL RED 08-01-2026</t>
        </is>
      </c>
      <c r="B104" s="30" t="inlineStr">
        <is>
          <t>IN002025X281</t>
        </is>
      </c>
      <c r="C104" s="30" t="inlineStr">
        <is>
          <t>SOVEREIGN</t>
        </is>
      </c>
      <c r="D104" s="13" t="n">
        <v>350000</v>
      </c>
      <c r="E104" s="14" t="n">
        <v>349.65</v>
      </c>
      <c r="F104" s="15" t="n">
        <v>0.0024</v>
      </c>
      <c r="G104" s="15" t="n">
        <v>0.052509</v>
      </c>
    </row>
    <row r="105">
      <c r="A105" s="12" t="inlineStr">
        <is>
          <t>364 DAYS TBILL RED 05-02-2026</t>
        </is>
      </c>
      <c r="B105" s="30" t="inlineStr">
        <is>
          <t>IN002024Z438</t>
        </is>
      </c>
      <c r="C105" s="30" t="inlineStr">
        <is>
          <t>SOVEREIGN</t>
        </is>
      </c>
      <c r="D105" s="13" t="n">
        <v>350000</v>
      </c>
      <c r="E105" s="14" t="n">
        <v>348.26</v>
      </c>
      <c r="F105" s="15" t="n">
        <v>0.0024</v>
      </c>
      <c r="G105" s="15" t="n">
        <v>0.052005</v>
      </c>
    </row>
    <row r="106">
      <c r="A106" s="16" t="inlineStr">
        <is>
          <t>Sub Total</t>
        </is>
      </c>
      <c r="B106" s="31" t="n"/>
      <c r="C106" s="31" t="n"/>
      <c r="D106" s="17" t="n"/>
      <c r="E106" s="37" t="n">
        <v>697.91</v>
      </c>
      <c r="F106" s="38" t="n">
        <v>0.0048</v>
      </c>
      <c r="G106" s="20" t="n"/>
    </row>
    <row r="107">
      <c r="A107" s="12" t="n"/>
      <c r="B107" s="30" t="n"/>
      <c r="C107" s="30" t="n"/>
      <c r="D107" s="13" t="n"/>
      <c r="E107" s="14" t="n"/>
      <c r="F107" s="15" t="n"/>
      <c r="G107" s="15" t="n"/>
    </row>
    <row r="108">
      <c r="A108" s="21" t="inlineStr">
        <is>
          <t>TOTAL</t>
        </is>
      </c>
      <c r="B108" s="32" t="n"/>
      <c r="C108" s="32" t="n"/>
      <c r="D108" s="22" t="n"/>
      <c r="E108" s="18" t="n">
        <v>697.91</v>
      </c>
      <c r="F108" s="19" t="n">
        <v>0.0048</v>
      </c>
      <c r="G108" s="20" t="n"/>
    </row>
    <row r="109">
      <c r="A109" s="12" t="n"/>
      <c r="B109" s="30" t="n"/>
      <c r="C109" s="30" t="n"/>
      <c r="D109" s="13" t="n"/>
      <c r="E109" s="14" t="n"/>
      <c r="F109" s="15" t="n"/>
      <c r="G109" s="15" t="n"/>
    </row>
    <row r="110">
      <c r="A110" s="12" t="n"/>
      <c r="B110" s="30" t="n"/>
      <c r="C110" s="30" t="n"/>
      <c r="D110" s="13" t="n"/>
      <c r="E110" s="14" t="n"/>
      <c r="F110" s="15" t="n"/>
      <c r="G110" s="15" t="n"/>
    </row>
    <row r="111">
      <c r="A111" s="16" t="inlineStr">
        <is>
          <t>TREPS / Reverse Repo</t>
        </is>
      </c>
      <c r="B111" s="30" t="n"/>
      <c r="C111" s="30" t="n"/>
      <c r="D111" s="13" t="n"/>
      <c r="E111" s="14" t="n"/>
      <c r="F111" s="15" t="n"/>
      <c r="G111" s="15" t="n"/>
    </row>
    <row r="112">
      <c r="A112" s="12" t="inlineStr">
        <is>
          <t>Clearing Corporation of India Ltd.</t>
        </is>
      </c>
      <c r="B112" s="30" t="n"/>
      <c r="C112" s="30" t="n"/>
      <c r="D112" s="13" t="n"/>
      <c r="E112" s="14" t="n">
        <v>3636.47</v>
      </c>
      <c r="F112" s="15" t="n">
        <v>0.025</v>
      </c>
      <c r="G112" s="15" t="n">
        <v>0.053335</v>
      </c>
    </row>
    <row r="113">
      <c r="A113" s="16" t="inlineStr">
        <is>
          <t>Sub Total</t>
        </is>
      </c>
      <c r="B113" s="31" t="n"/>
      <c r="C113" s="31" t="n"/>
      <c r="D113" s="17" t="n"/>
      <c r="E113" s="37" t="n">
        <v>3636.47</v>
      </c>
      <c r="F113" s="38" t="n">
        <v>0.025</v>
      </c>
      <c r="G113" s="20" t="n"/>
    </row>
    <row r="114">
      <c r="A114" s="12" t="n"/>
      <c r="B114" s="30" t="n"/>
      <c r="C114" s="30" t="n"/>
      <c r="D114" s="13" t="n"/>
      <c r="E114" s="14" t="n"/>
      <c r="F114" s="15" t="n"/>
      <c r="G114" s="15" t="n"/>
    </row>
    <row r="115">
      <c r="A115" s="21" t="inlineStr">
        <is>
          <t>TOTAL</t>
        </is>
      </c>
      <c r="B115" s="32" t="n"/>
      <c r="C115" s="32" t="n"/>
      <c r="D115" s="22" t="n"/>
      <c r="E115" s="18" t="n">
        <v>3636.47</v>
      </c>
      <c r="F115" s="19" t="n">
        <v>0.025</v>
      </c>
      <c r="G115" s="20" t="n"/>
    </row>
    <row r="116">
      <c r="A116" s="12" t="inlineStr">
        <is>
          <t>Accrued Interest</t>
        </is>
      </c>
      <c r="B116" s="30" t="n"/>
      <c r="C116" s="30" t="n"/>
      <c r="D116" s="13" t="n"/>
      <c r="E116" s="14" t="n">
        <v>0.5313728</v>
      </c>
      <c r="F116" s="15" t="n">
        <v>3e-06</v>
      </c>
      <c r="G116" s="15" t="n"/>
    </row>
    <row r="117">
      <c r="A117" s="12" t="inlineStr">
        <is>
          <t>Net Receivables/(Payables)</t>
        </is>
      </c>
      <c r="B117" s="30" t="n"/>
      <c r="C117" s="30" t="n"/>
      <c r="D117" s="13" t="n"/>
      <c r="E117" s="23" t="n">
        <v>-232.3013728</v>
      </c>
      <c r="F117" s="24" t="n">
        <v>-0.001303</v>
      </c>
      <c r="G117" s="15" t="n">
        <v>0.053334</v>
      </c>
    </row>
    <row r="118">
      <c r="A118" s="25" t="inlineStr">
        <is>
          <t>GRAND TOTAL</t>
        </is>
      </c>
      <c r="B118" s="33" t="n"/>
      <c r="C118" s="33" t="n"/>
      <c r="D118" s="26" t="n"/>
      <c r="E118" s="27" t="n">
        <v>145584.42</v>
      </c>
      <c r="F118" s="28" t="n">
        <v>1</v>
      </c>
      <c r="G118" s="28" t="n"/>
    </row>
    <row r="120">
      <c r="A120" s="74" t="inlineStr">
        <is>
          <t>Net Receivables/(Payables) include Net Current Assets as well as the Mark to Market on derivative trades.</t>
        </is>
      </c>
    </row>
    <row r="123">
      <c r="A123" s="74" t="inlineStr">
        <is>
          <t>Notes:</t>
        </is>
      </c>
    </row>
    <row r="124">
      <c r="A124" s="48" t="inlineStr">
        <is>
          <t>1. Security in default beyond its maturiy date</t>
        </is>
      </c>
      <c r="B124" s="34" t="inlineStr">
        <is>
          <t>NIL</t>
        </is>
      </c>
    </row>
    <row r="125">
      <c r="A125" t="inlineStr">
        <is>
          <t>2. NAV at the beginning of the period (Rs. per unit)</t>
        </is>
      </c>
    </row>
    <row r="126">
      <c r="A126" t="inlineStr">
        <is>
          <t>Plan /option (Face Value 10)</t>
        </is>
      </c>
      <c r="B126" t="inlineStr">
        <is>
          <t>As on</t>
        </is>
      </c>
      <c r="C126" t="inlineStr">
        <is>
          <t>As on</t>
        </is>
      </c>
    </row>
    <row r="127">
      <c r="B127" s="49" t="n">
        <v>45989</v>
      </c>
      <c r="C127" s="49" t="n">
        <v>46022</v>
      </c>
    </row>
    <row r="128">
      <c r="A128" t="inlineStr">
        <is>
          <t>Direct Plan Growth Option</t>
        </is>
      </c>
      <c r="B128" t="n">
        <v>100.69</v>
      </c>
      <c r="C128" t="n">
        <v>100.62</v>
      </c>
    </row>
    <row r="129">
      <c r="A129" t="inlineStr">
        <is>
          <t>Direct Plan IDCW Option</t>
        </is>
      </c>
      <c r="B129" t="n">
        <v>41.01</v>
      </c>
      <c r="C129" t="n">
        <v>40.98</v>
      </c>
    </row>
    <row r="130">
      <c r="A130" t="inlineStr">
        <is>
          <t>Plan B - Growth option</t>
        </is>
      </c>
      <c r="B130" t="n">
        <v>87.76000000000001</v>
      </c>
      <c r="C130" t="n">
        <v>87.58</v>
      </c>
    </row>
    <row r="131">
      <c r="A131" t="inlineStr">
        <is>
          <t>Plan B - IDCW option</t>
        </is>
      </c>
      <c r="B131" t="n">
        <v>88.81</v>
      </c>
      <c r="C131" t="n">
        <v>88.63</v>
      </c>
    </row>
    <row r="132">
      <c r="A132" t="inlineStr">
        <is>
          <t>Plan C - Growth option</t>
        </is>
      </c>
      <c r="B132" t="n">
        <v>86.62</v>
      </c>
      <c r="C132" t="n">
        <v>86.44</v>
      </c>
    </row>
    <row r="133">
      <c r="A133" t="inlineStr">
        <is>
          <t>Plan C - IDCW option</t>
        </is>
      </c>
      <c r="B133" t="n">
        <v>70.8</v>
      </c>
      <c r="C133" t="n">
        <v>70.65000000000001</v>
      </c>
    </row>
    <row r="134">
      <c r="A134" t="inlineStr">
        <is>
          <t>Regular Plan Growth Option</t>
        </is>
      </c>
      <c r="B134" t="n">
        <v>87.23</v>
      </c>
      <c r="C134" t="n">
        <v>87.06</v>
      </c>
    </row>
    <row r="135">
      <c r="A135" t="inlineStr">
        <is>
          <t>Regular Plan IDCW Option</t>
        </is>
      </c>
      <c r="B135" t="n">
        <v>28.76</v>
      </c>
      <c r="C135" t="n">
        <v>28.7</v>
      </c>
    </row>
    <row r="137">
      <c r="A137" t="inlineStr">
        <is>
          <t xml:space="preserve">3. Total Dividend (Net) declared during the month </t>
        </is>
      </c>
      <c r="B137" s="34" t="inlineStr">
        <is>
          <t>NIL</t>
        </is>
      </c>
    </row>
    <row r="138">
      <c r="A138" t="inlineStr">
        <is>
          <t>4. Bonus was declared during the month</t>
        </is>
      </c>
      <c r="B138" s="34" t="inlineStr">
        <is>
          <t>NIL</t>
        </is>
      </c>
    </row>
    <row r="139" ht="29" customHeight="1">
      <c r="A139" s="48" t="inlineStr">
        <is>
          <t>5. Investment in Repo of Corporate Debt Securities during the month ended December 31, 2025</t>
        </is>
      </c>
      <c r="B139" s="34" t="inlineStr">
        <is>
          <t>NIL</t>
        </is>
      </c>
    </row>
    <row r="140" ht="29" customHeight="1">
      <c r="A140" s="48" t="inlineStr">
        <is>
          <t>6. Investment in foreign securities/ADRs/GDRs at the end of the month</t>
        </is>
      </c>
      <c r="B140" s="34" t="inlineStr">
        <is>
          <t>NIL</t>
        </is>
      </c>
    </row>
    <row r="141">
      <c r="A141" t="inlineStr">
        <is>
          <t>7. Portfolio Turnover Ratio</t>
        </is>
      </c>
      <c r="B141" s="51" t="n">
        <v>1.3246</v>
      </c>
    </row>
    <row r="142" ht="43.5" customHeight="1">
      <c r="A142" s="48" t="inlineStr">
        <is>
          <t>8. Total gross exposure to derivative instruments (excluding reversed positions) at the end of the month (Rs. in Lakhs)</t>
        </is>
      </c>
      <c r="B142" s="34" t="n">
        <v>2824.877085</v>
      </c>
    </row>
    <row r="143">
      <c r="B143" s="34" t="n"/>
    </row>
    <row r="144" ht="29" customHeight="1">
      <c r="A144" s="48" t="inlineStr">
        <is>
          <t>9. Margin Deposits includes Margin money placed on derivatives other than margin money placed with bank</t>
        </is>
      </c>
      <c r="B144" s="34" t="inlineStr">
        <is>
          <t>NIL</t>
        </is>
      </c>
    </row>
    <row r="145" ht="29" customHeight="1">
      <c r="A145" s="48" t="inlineStr">
        <is>
          <t>10. Value of investment made by other schemes under same management (Rs. In Lakhs)</t>
        </is>
      </c>
      <c r="B145" t="n">
        <v>3389.63</v>
      </c>
    </row>
    <row r="146" ht="29" customHeight="1">
      <c r="A146" s="48" t="inlineStr">
        <is>
          <t>11. Number of instance of deviation In valuation of securities</t>
        </is>
      </c>
      <c r="B146" s="34" t="inlineStr">
        <is>
          <t>NIL</t>
        </is>
      </c>
    </row>
    <row r="147" ht="29" customHeight="1">
      <c r="A147" s="48" t="inlineStr">
        <is>
          <t>12. Total value and percentage of illiquid equity shares / securities</t>
        </is>
      </c>
      <c r="B147" s="34" t="inlineStr">
        <is>
          <t>NIL</t>
        </is>
      </c>
    </row>
    <row r="149" ht="70" customHeight="1">
      <c r="A149" s="76" t="inlineStr">
        <is>
          <t>Scheme Name</t>
        </is>
      </c>
      <c r="B149" s="76" t="inlineStr">
        <is>
          <t>Risk- O - Meter</t>
        </is>
      </c>
      <c r="C149" s="76" t="inlineStr">
        <is>
          <t>Benchmark of the Scheme</t>
        </is>
      </c>
      <c r="D149" s="76" t="inlineStr">
        <is>
          <t>Benchmark Risk-o-meter</t>
        </is>
      </c>
    </row>
    <row r="150" ht="70" customHeight="1">
      <c r="A150" s="76" t="inlineStr">
        <is>
          <t>Edelweiss Large Cap Fund</t>
        </is>
      </c>
      <c r="B150" s="76" t="n"/>
      <c r="C150" s="76" t="inlineStr">
        <is>
          <t>NIFTY 100 TRI</t>
        </is>
      </c>
      <c r="D150" s="76" t="n"/>
      <c r="E150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G90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5.542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NIFTY500 MULTICAP MOMENTUM QUALITY 50 ETF AS ON DECEMBER 31, 2025</t>
        </is>
      </c>
    </row>
    <row r="2" ht="35" customHeight="1">
      <c r="A2" s="75" t="inlineStr">
        <is>
          <t>(An open-ended exchange traded scheme replicating/tracking Nifty500 Multicap Momentum Quality 50 Total Return Index)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Nestle India Ltd.</t>
        </is>
      </c>
      <c r="B8" s="30" t="inlineStr">
        <is>
          <t>INE239A01024</t>
        </is>
      </c>
      <c r="C8" s="30" t="inlineStr">
        <is>
          <t>Food Products</t>
        </is>
      </c>
      <c r="D8" s="13" t="n">
        <v>10786</v>
      </c>
      <c r="E8" s="14" t="n">
        <v>138.92</v>
      </c>
      <c r="F8" s="15" t="n">
        <v>0.0509</v>
      </c>
      <c r="G8" s="15" t="n"/>
    </row>
    <row r="9">
      <c r="A9" s="12" t="inlineStr">
        <is>
          <t>Bharat Electronics Ltd.</t>
        </is>
      </c>
      <c r="B9" s="30" t="inlineStr">
        <is>
          <t>INE263A01024</t>
        </is>
      </c>
      <c r="C9" s="30" t="inlineStr">
        <is>
          <t>Aerospace &amp; Defense</t>
        </is>
      </c>
      <c r="D9" s="13" t="n">
        <v>34451</v>
      </c>
      <c r="E9" s="14" t="n">
        <v>137.67</v>
      </c>
      <c r="F9" s="15" t="n">
        <v>0.0504</v>
      </c>
      <c r="G9" s="15" t="n"/>
    </row>
    <row r="10">
      <c r="A10" s="12" t="inlineStr">
        <is>
          <t>Hero MotoCorp Ltd.</t>
        </is>
      </c>
      <c r="B10" s="30" t="inlineStr">
        <is>
          <t>INE158A01026</t>
        </is>
      </c>
      <c r="C10" s="30" t="inlineStr">
        <is>
          <t>Automobiles</t>
        </is>
      </c>
      <c r="D10" s="13" t="n">
        <v>2381</v>
      </c>
      <c r="E10" s="14" t="n">
        <v>137.41</v>
      </c>
      <c r="F10" s="15" t="n">
        <v>0.0503</v>
      </c>
      <c r="G10" s="15" t="n"/>
    </row>
    <row r="11">
      <c r="A11" s="12" t="inlineStr">
        <is>
          <t>Eicher Motors Ltd.</t>
        </is>
      </c>
      <c r="B11" s="30" t="inlineStr">
        <is>
          <t>INE066A01021</t>
        </is>
      </c>
      <c r="C11" s="30" t="inlineStr">
        <is>
          <t>Automobiles</t>
        </is>
      </c>
      <c r="D11" s="13" t="n">
        <v>1874</v>
      </c>
      <c r="E11" s="14" t="n">
        <v>137.04</v>
      </c>
      <c r="F11" s="15" t="n">
        <v>0.0502</v>
      </c>
      <c r="G11" s="15" t="n"/>
    </row>
    <row r="12">
      <c r="A12" s="12" t="inlineStr">
        <is>
          <t>BSE Ltd.</t>
        </is>
      </c>
      <c r="B12" s="30" t="inlineStr">
        <is>
          <t>INE118H01025</t>
        </is>
      </c>
      <c r="C12" s="30" t="inlineStr">
        <is>
          <t>Capital Markets</t>
        </is>
      </c>
      <c r="D12" s="13" t="n">
        <v>5184</v>
      </c>
      <c r="E12" s="14" t="n">
        <v>136.45</v>
      </c>
      <c r="F12" s="15" t="n">
        <v>0.05</v>
      </c>
      <c r="G12" s="15" t="n"/>
    </row>
    <row r="13">
      <c r="A13" s="12" t="inlineStr">
        <is>
          <t>Bajaj Finance Ltd.</t>
        </is>
      </c>
      <c r="B13" s="30" t="inlineStr">
        <is>
          <t>INE296A01032</t>
        </is>
      </c>
      <c r="C13" s="30" t="inlineStr">
        <is>
          <t>Finance</t>
        </is>
      </c>
      <c r="D13" s="13" t="n">
        <v>13711</v>
      </c>
      <c r="E13" s="14" t="n">
        <v>135.3</v>
      </c>
      <c r="F13" s="15" t="n">
        <v>0.0495</v>
      </c>
      <c r="G13" s="15" t="n"/>
    </row>
    <row r="14">
      <c r="A14" s="12" t="inlineStr">
        <is>
          <t>Maruti Suzuki India Ltd.</t>
        </is>
      </c>
      <c r="B14" s="30" t="inlineStr">
        <is>
          <t>INE585B01010</t>
        </is>
      </c>
      <c r="C14" s="30" t="inlineStr">
        <is>
          <t>Automobiles</t>
        </is>
      </c>
      <c r="D14" s="13" t="n">
        <v>803</v>
      </c>
      <c r="E14" s="14" t="n">
        <v>134.08</v>
      </c>
      <c r="F14" s="15" t="n">
        <v>0.0491</v>
      </c>
      <c r="G14" s="15" t="n"/>
    </row>
    <row r="15">
      <c r="A15" s="12" t="inlineStr">
        <is>
          <t>Multi Commodity Exchange Of India Ltd.</t>
        </is>
      </c>
      <c r="B15" s="30" t="inlineStr">
        <is>
          <t>INE745G01035</t>
        </is>
      </c>
      <c r="C15" s="30" t="inlineStr">
        <is>
          <t>Capital Markets</t>
        </is>
      </c>
      <c r="D15" s="13" t="n">
        <v>1146</v>
      </c>
      <c r="E15" s="14" t="n">
        <v>127.62</v>
      </c>
      <c r="F15" s="15" t="n">
        <v>0.0467</v>
      </c>
      <c r="G15" s="15" t="n"/>
    </row>
    <row r="16">
      <c r="A16" s="12" t="inlineStr">
        <is>
          <t>Asian Paints Ltd.</t>
        </is>
      </c>
      <c r="B16" s="30" t="inlineStr">
        <is>
          <t>INE021A01026</t>
        </is>
      </c>
      <c r="C16" s="30" t="inlineStr">
        <is>
          <t>Consumer Durables</t>
        </is>
      </c>
      <c r="D16" s="13" t="n">
        <v>4534</v>
      </c>
      <c r="E16" s="14" t="n">
        <v>125.57</v>
      </c>
      <c r="F16" s="15" t="n">
        <v>0.046</v>
      </c>
      <c r="G16" s="15" t="n"/>
    </row>
    <row r="17">
      <c r="A17" s="12" t="inlineStr">
        <is>
          <t>Britannia Industries Ltd.</t>
        </is>
      </c>
      <c r="B17" s="30" t="inlineStr">
        <is>
          <t>INE216A01030</t>
        </is>
      </c>
      <c r="C17" s="30" t="inlineStr">
        <is>
          <t>Food Products</t>
        </is>
      </c>
      <c r="D17" s="13" t="n">
        <v>1957</v>
      </c>
      <c r="E17" s="14" t="n">
        <v>118.03</v>
      </c>
      <c r="F17" s="15" t="n">
        <v>0.0432</v>
      </c>
      <c r="G17" s="15" t="n"/>
    </row>
    <row r="18">
      <c r="A18" s="12" t="inlineStr">
        <is>
          <t>Cummins India Ltd.</t>
        </is>
      </c>
      <c r="B18" s="30" t="inlineStr">
        <is>
          <t>INE298A01020</t>
        </is>
      </c>
      <c r="C18" s="30" t="inlineStr">
        <is>
          <t>Industrial Products</t>
        </is>
      </c>
      <c r="D18" s="13" t="n">
        <v>2551</v>
      </c>
      <c r="E18" s="14" t="n">
        <v>113.12</v>
      </c>
      <c r="F18" s="15" t="n">
        <v>0.0414</v>
      </c>
      <c r="G18" s="15" t="n"/>
    </row>
    <row r="19">
      <c r="A19" s="12" t="inlineStr">
        <is>
          <t>Muthoot Finance Ltd.</t>
        </is>
      </c>
      <c r="B19" s="30" t="inlineStr">
        <is>
          <t>INE414G01012</t>
        </is>
      </c>
      <c r="C19" s="30" t="inlineStr">
        <is>
          <t>Finance</t>
        </is>
      </c>
      <c r="D19" s="13" t="n">
        <v>2800</v>
      </c>
      <c r="E19" s="14" t="n">
        <v>106.73</v>
      </c>
      <c r="F19" s="15" t="n">
        <v>0.0391</v>
      </c>
      <c r="G19" s="15" t="n"/>
    </row>
    <row r="20">
      <c r="A20" s="12" t="inlineStr">
        <is>
          <t>Canara Bank</t>
        </is>
      </c>
      <c r="B20" s="30" t="inlineStr">
        <is>
          <t>INE476A01022</t>
        </is>
      </c>
      <c r="C20" s="30" t="inlineStr">
        <is>
          <t>Banks</t>
        </is>
      </c>
      <c r="D20" s="13" t="n">
        <v>63311</v>
      </c>
      <c r="E20" s="14" t="n">
        <v>98.08</v>
      </c>
      <c r="F20" s="15" t="n">
        <v>0.0359</v>
      </c>
      <c r="G20" s="15" t="n"/>
    </row>
    <row r="21">
      <c r="A21" s="12" t="inlineStr">
        <is>
          <t>HDFC Asset Management Company Ltd.</t>
        </is>
      </c>
      <c r="B21" s="30" t="inlineStr">
        <is>
          <t>INE127D01025</t>
        </is>
      </c>
      <c r="C21" s="30" t="inlineStr">
        <is>
          <t>Capital Markets</t>
        </is>
      </c>
      <c r="D21" s="13" t="n">
        <v>3361</v>
      </c>
      <c r="E21" s="14" t="n">
        <v>89.81</v>
      </c>
      <c r="F21" s="15" t="n">
        <v>0.0329</v>
      </c>
      <c r="G21" s="15" t="n"/>
    </row>
    <row r="22">
      <c r="A22" s="12" t="inlineStr">
        <is>
          <t>Persistent Systems Ltd.</t>
        </is>
      </c>
      <c r="B22" s="30" t="inlineStr">
        <is>
          <t>INE262H01021</t>
        </is>
      </c>
      <c r="C22" s="30" t="inlineStr">
        <is>
          <t>IT - Software</t>
        </is>
      </c>
      <c r="D22" s="13" t="n">
        <v>1345</v>
      </c>
      <c r="E22" s="14" t="n">
        <v>84.36</v>
      </c>
      <c r="F22" s="15" t="n">
        <v>0.0309</v>
      </c>
      <c r="G22" s="15" t="n"/>
    </row>
    <row r="23">
      <c r="A23" s="12" t="inlineStr">
        <is>
          <t>LTIMindtree Ltd.</t>
        </is>
      </c>
      <c r="B23" s="30" t="inlineStr">
        <is>
          <t>INE214T01019</t>
        </is>
      </c>
      <c r="C23" s="30" t="inlineStr">
        <is>
          <t>IT - Software</t>
        </is>
      </c>
      <c r="D23" s="13" t="n">
        <v>1181</v>
      </c>
      <c r="E23" s="14" t="n">
        <v>71.61</v>
      </c>
      <c r="F23" s="15" t="n">
        <v>0.0262</v>
      </c>
      <c r="G23" s="15" t="n"/>
    </row>
    <row r="24">
      <c r="A24" s="12" t="inlineStr">
        <is>
          <t>GE Vernova T&amp;D India Limited</t>
        </is>
      </c>
      <c r="B24" s="30" t="inlineStr">
        <is>
          <t>INE200A01026</t>
        </is>
      </c>
      <c r="C24" s="30" t="inlineStr">
        <is>
          <t>Electrical Equipment</t>
        </is>
      </c>
      <c r="D24" s="13" t="n">
        <v>2122</v>
      </c>
      <c r="E24" s="14" t="n">
        <v>66.47</v>
      </c>
      <c r="F24" s="15" t="n">
        <v>0.0243</v>
      </c>
      <c r="G24" s="15" t="n"/>
    </row>
    <row r="25">
      <c r="A25" s="12" t="inlineStr">
        <is>
          <t>Dixon Technologies (India) Ltd.</t>
        </is>
      </c>
      <c r="B25" s="30" t="inlineStr">
        <is>
          <t>INE935N01020</t>
        </is>
      </c>
      <c r="C25" s="30" t="inlineStr">
        <is>
          <t>Consumer Durables</t>
        </is>
      </c>
      <c r="D25" s="13" t="n">
        <v>547</v>
      </c>
      <c r="E25" s="14" t="n">
        <v>66.2</v>
      </c>
      <c r="F25" s="15" t="n">
        <v>0.0242</v>
      </c>
      <c r="G25" s="15" t="n"/>
    </row>
    <row r="26">
      <c r="A26" s="12" t="inlineStr">
        <is>
          <t>Marico Ltd.</t>
        </is>
      </c>
      <c r="B26" s="30" t="inlineStr">
        <is>
          <t>INE196A01026</t>
        </is>
      </c>
      <c r="C26" s="30" t="inlineStr">
        <is>
          <t>Agricultural Food &amp; other Products</t>
        </is>
      </c>
      <c r="D26" s="13" t="n">
        <v>7351</v>
      </c>
      <c r="E26" s="14" t="n">
        <v>55.18</v>
      </c>
      <c r="F26" s="15" t="n">
        <v>0.0202</v>
      </c>
      <c r="G26" s="15" t="n"/>
    </row>
    <row r="27">
      <c r="A27" s="12" t="inlineStr">
        <is>
          <t>National Aluminium Company Ltd.</t>
        </is>
      </c>
      <c r="B27" s="30" t="inlineStr">
        <is>
          <t>INE139A01034</t>
        </is>
      </c>
      <c r="C27" s="30" t="inlineStr">
        <is>
          <t>Non - Ferrous Metals</t>
        </is>
      </c>
      <c r="D27" s="13" t="n">
        <v>14190</v>
      </c>
      <c r="E27" s="14" t="n">
        <v>44.6</v>
      </c>
      <c r="F27" s="15" t="n">
        <v>0.0163</v>
      </c>
      <c r="G27" s="15" t="n"/>
    </row>
    <row r="28">
      <c r="A28" s="12" t="inlineStr">
        <is>
          <t>Central Depository Services (I) Ltd.</t>
        </is>
      </c>
      <c r="B28" s="30" t="inlineStr">
        <is>
          <t>INE736A01011</t>
        </is>
      </c>
      <c r="C28" s="30" t="inlineStr">
        <is>
          <t>Capital Markets</t>
        </is>
      </c>
      <c r="D28" s="13" t="n">
        <v>2792</v>
      </c>
      <c r="E28" s="14" t="n">
        <v>40.31</v>
      </c>
      <c r="F28" s="15" t="n">
        <v>0.0148</v>
      </c>
      <c r="G28" s="15" t="n"/>
    </row>
    <row r="29">
      <c r="A29" s="12" t="inlineStr">
        <is>
          <t>Anand Rathi Wealth Ltd.</t>
        </is>
      </c>
      <c r="B29" s="30" t="inlineStr">
        <is>
          <t>INE463V01026</t>
        </is>
      </c>
      <c r="C29" s="30" t="inlineStr">
        <is>
          <t>Capital Markets</t>
        </is>
      </c>
      <c r="D29" s="13" t="n">
        <v>1276</v>
      </c>
      <c r="E29" s="14" t="n">
        <v>39.71</v>
      </c>
      <c r="F29" s="15" t="n">
        <v>0.0145</v>
      </c>
      <c r="G29" s="15" t="n"/>
    </row>
    <row r="30">
      <c r="A30" s="12" t="inlineStr">
        <is>
          <t>360 One Wam Ltd.</t>
        </is>
      </c>
      <c r="B30" s="30" t="inlineStr">
        <is>
          <t>INE466L01038</t>
        </is>
      </c>
      <c r="C30" s="30" t="inlineStr">
        <is>
          <t>Capital Markets</t>
        </is>
      </c>
      <c r="D30" s="13" t="n">
        <v>3043</v>
      </c>
      <c r="E30" s="14" t="n">
        <v>36.21</v>
      </c>
      <c r="F30" s="15" t="n">
        <v>0.0133</v>
      </c>
      <c r="G30" s="15" t="n"/>
    </row>
    <row r="31">
      <c r="A31" s="12" t="inlineStr">
        <is>
          <t>Manappuram Finance Ltd.</t>
        </is>
      </c>
      <c r="B31" s="30" t="inlineStr">
        <is>
          <t>INE522D01027</t>
        </is>
      </c>
      <c r="C31" s="30" t="inlineStr">
        <is>
          <t>Finance</t>
        </is>
      </c>
      <c r="D31" s="13" t="n">
        <v>11164</v>
      </c>
      <c r="E31" s="14" t="n">
        <v>34.45</v>
      </c>
      <c r="F31" s="15" t="n">
        <v>0.0126</v>
      </c>
      <c r="G31" s="15" t="n"/>
    </row>
    <row r="32">
      <c r="A32" s="12" t="inlineStr">
        <is>
          <t>Coromandel International Ltd.</t>
        </is>
      </c>
      <c r="B32" s="30" t="inlineStr">
        <is>
          <t>INE169A01031</t>
        </is>
      </c>
      <c r="C32" s="30" t="inlineStr">
        <is>
          <t>Fertilizers &amp; Agrochemicals</t>
        </is>
      </c>
      <c r="D32" s="13" t="n">
        <v>1430</v>
      </c>
      <c r="E32" s="14" t="n">
        <v>32.41</v>
      </c>
      <c r="F32" s="15" t="n">
        <v>0.0119</v>
      </c>
      <c r="G32" s="15" t="n"/>
    </row>
    <row r="33">
      <c r="A33" s="12" t="inlineStr">
        <is>
          <t>Solar Industries India Ltd.</t>
        </is>
      </c>
      <c r="B33" s="30" t="inlineStr">
        <is>
          <t>INE343H01029</t>
        </is>
      </c>
      <c r="C33" s="30" t="inlineStr">
        <is>
          <t>Chemicals &amp; Petrochemicals</t>
        </is>
      </c>
      <c r="D33" s="13" t="n">
        <v>249</v>
      </c>
      <c r="E33" s="14" t="n">
        <v>30.51</v>
      </c>
      <c r="F33" s="15" t="n">
        <v>0.0112</v>
      </c>
      <c r="G33" s="15" t="n"/>
    </row>
    <row r="34">
      <c r="A34" s="12" t="inlineStr">
        <is>
          <t>Computer Age Management Services Ltd.</t>
        </is>
      </c>
      <c r="B34" s="30" t="inlineStr">
        <is>
          <t>INE596I01020</t>
        </is>
      </c>
      <c r="C34" s="30" t="inlineStr">
        <is>
          <t>Capital Markets</t>
        </is>
      </c>
      <c r="D34" s="13" t="n">
        <v>4077</v>
      </c>
      <c r="E34" s="14" t="n">
        <v>30.21</v>
      </c>
      <c r="F34" s="15" t="n">
        <v>0.0111</v>
      </c>
      <c r="G34" s="15" t="n"/>
    </row>
    <row r="35">
      <c r="A35" s="12" t="inlineStr">
        <is>
          <t>Hindustan Copper Ltd.</t>
        </is>
      </c>
      <c r="B35" s="30" t="inlineStr">
        <is>
          <t>INE531E01026</t>
        </is>
      </c>
      <c r="C35" s="30" t="inlineStr">
        <is>
          <t>Non - Ferrous Metals</t>
        </is>
      </c>
      <c r="D35" s="13" t="n">
        <v>5158</v>
      </c>
      <c r="E35" s="14" t="n">
        <v>26.73</v>
      </c>
      <c r="F35" s="15" t="n">
        <v>0.0098</v>
      </c>
      <c r="G35" s="15" t="n"/>
    </row>
    <row r="36">
      <c r="A36" s="12" t="inlineStr">
        <is>
          <t>Force Motors Ltd.</t>
        </is>
      </c>
      <c r="B36" s="30" t="inlineStr">
        <is>
          <t>INE451A01017</t>
        </is>
      </c>
      <c r="C36" s="30" t="inlineStr">
        <is>
          <t>Automobiles</t>
        </is>
      </c>
      <c r="D36" s="13" t="n">
        <v>127</v>
      </c>
      <c r="E36" s="14" t="n">
        <v>26.12</v>
      </c>
      <c r="F36" s="15" t="n">
        <v>0.009599999999999999</v>
      </c>
      <c r="G36" s="15" t="n"/>
    </row>
    <row r="37">
      <c r="A37" s="12" t="inlineStr">
        <is>
          <t>Nippon Life India Asset Management Ltd.</t>
        </is>
      </c>
      <c r="B37" s="30" t="inlineStr">
        <is>
          <t>INE298J01013</t>
        </is>
      </c>
      <c r="C37" s="30" t="inlineStr">
        <is>
          <t>Capital Markets</t>
        </is>
      </c>
      <c r="D37" s="13" t="n">
        <v>2783</v>
      </c>
      <c r="E37" s="14" t="n">
        <v>24.48</v>
      </c>
      <c r="F37" s="15" t="n">
        <v>0.008999999999999999</v>
      </c>
      <c r="G37" s="15" t="n"/>
    </row>
    <row r="38">
      <c r="A38" s="12" t="inlineStr">
        <is>
          <t>Motherson Sumi Wiring India Ltd.</t>
        </is>
      </c>
      <c r="B38" s="30" t="inlineStr">
        <is>
          <t>INE0FS801015</t>
        </is>
      </c>
      <c r="C38" s="30" t="inlineStr">
        <is>
          <t>Auto Components</t>
        </is>
      </c>
      <c r="D38" s="13" t="n">
        <v>46429</v>
      </c>
      <c r="E38" s="14" t="n">
        <v>22.53</v>
      </c>
      <c r="F38" s="15" t="n">
        <v>0.008200000000000001</v>
      </c>
      <c r="G38" s="15" t="n"/>
    </row>
    <row r="39">
      <c r="A39" s="12" t="inlineStr">
        <is>
          <t>Narayana Hrudayalaya ltd.</t>
        </is>
      </c>
      <c r="B39" s="30" t="inlineStr">
        <is>
          <t>INE410P01011</t>
        </is>
      </c>
      <c r="C39" s="30" t="inlineStr">
        <is>
          <t>Healthcare Services</t>
        </is>
      </c>
      <c r="D39" s="13" t="n">
        <v>1160</v>
      </c>
      <c r="E39" s="14" t="n">
        <v>21.95</v>
      </c>
      <c r="F39" s="15" t="n">
        <v>0.008</v>
      </c>
      <c r="G39" s="15" t="n"/>
    </row>
    <row r="40">
      <c r="A40" s="12" t="inlineStr">
        <is>
          <t>HBL Engineering Ltd.</t>
        </is>
      </c>
      <c r="B40" s="30" t="inlineStr">
        <is>
          <t>INE292B01021</t>
        </is>
      </c>
      <c r="C40" s="30" t="inlineStr">
        <is>
          <t>Industrial Products</t>
        </is>
      </c>
      <c r="D40" s="13" t="n">
        <v>2132</v>
      </c>
      <c r="E40" s="14" t="n">
        <v>19.76</v>
      </c>
      <c r="F40" s="15" t="n">
        <v>0.0072</v>
      </c>
      <c r="G40" s="15" t="n"/>
    </row>
    <row r="41">
      <c r="A41" s="12" t="inlineStr">
        <is>
          <t>Angel One Ltd.</t>
        </is>
      </c>
      <c r="B41" s="30" t="inlineStr">
        <is>
          <t>INE732I01013</t>
        </is>
      </c>
      <c r="C41" s="30" t="inlineStr">
        <is>
          <t>Capital Markets</t>
        </is>
      </c>
      <c r="D41" s="13" t="n">
        <v>820</v>
      </c>
      <c r="E41" s="14" t="n">
        <v>19.22</v>
      </c>
      <c r="F41" s="15" t="n">
        <v>0.007</v>
      </c>
      <c r="G41" s="15" t="n"/>
    </row>
    <row r="42">
      <c r="A42" s="12" t="inlineStr">
        <is>
          <t>Eclerx Services Ltd.</t>
        </is>
      </c>
      <c r="B42" s="30" t="inlineStr">
        <is>
          <t>INE738I01010</t>
        </is>
      </c>
      <c r="C42" s="30" t="inlineStr">
        <is>
          <t>Commercial Services &amp; Supplies</t>
        </is>
      </c>
      <c r="D42" s="13" t="n">
        <v>395</v>
      </c>
      <c r="E42" s="14" t="n">
        <v>18.55</v>
      </c>
      <c r="F42" s="15" t="n">
        <v>0.0068</v>
      </c>
      <c r="G42" s="15" t="n"/>
    </row>
    <row r="43">
      <c r="A43" s="12" t="inlineStr">
        <is>
          <t>Dr. Lal Path Labs Ltd.</t>
        </is>
      </c>
      <c r="B43" s="30" t="inlineStr">
        <is>
          <t>INE600L01024</t>
        </is>
      </c>
      <c r="C43" s="30" t="inlineStr">
        <is>
          <t>Healthcare Services</t>
        </is>
      </c>
      <c r="D43" s="13" t="n">
        <v>1154</v>
      </c>
      <c r="E43" s="14" t="n">
        <v>17.11</v>
      </c>
      <c r="F43" s="15" t="n">
        <v>0.0063</v>
      </c>
      <c r="G43" s="15" t="n"/>
    </row>
    <row r="44">
      <c r="A44" s="12" t="inlineStr">
        <is>
          <t>Motilal Oswal Financial Services Ltd.</t>
        </is>
      </c>
      <c r="B44" s="30" t="inlineStr">
        <is>
          <t>INE338I01027</t>
        </is>
      </c>
      <c r="C44" s="30" t="inlineStr">
        <is>
          <t>Capital Markets</t>
        </is>
      </c>
      <c r="D44" s="13" t="n">
        <v>1932</v>
      </c>
      <c r="E44" s="14" t="n">
        <v>16.53</v>
      </c>
      <c r="F44" s="15" t="n">
        <v>0.0061</v>
      </c>
      <c r="G44" s="15" t="n"/>
    </row>
    <row r="45">
      <c r="A45" s="12" t="inlineStr">
        <is>
          <t>Usha Martin Ltd.</t>
        </is>
      </c>
      <c r="B45" s="30" t="inlineStr">
        <is>
          <t>INE228A01035</t>
        </is>
      </c>
      <c r="C45" s="30" t="inlineStr">
        <is>
          <t>Industrial Products</t>
        </is>
      </c>
      <c r="D45" s="13" t="n">
        <v>3075</v>
      </c>
      <c r="E45" s="14" t="n">
        <v>13.96</v>
      </c>
      <c r="F45" s="15" t="n">
        <v>0.0051</v>
      </c>
      <c r="G45" s="15" t="n"/>
    </row>
    <row r="46">
      <c r="A46" s="12" t="inlineStr">
        <is>
          <t>Castrol India Ltd.</t>
        </is>
      </c>
      <c r="B46" s="30" t="inlineStr">
        <is>
          <t>INE172A01027</t>
        </is>
      </c>
      <c r="C46" s="30" t="inlineStr">
        <is>
          <t>Petroleum Products</t>
        </is>
      </c>
      <c r="D46" s="13" t="n">
        <v>7240</v>
      </c>
      <c r="E46" s="14" t="n">
        <v>13.94</v>
      </c>
      <c r="F46" s="15" t="n">
        <v>0.0051</v>
      </c>
      <c r="G46" s="15" t="n"/>
    </row>
    <row r="47">
      <c r="A47" s="12" t="inlineStr">
        <is>
          <t>Godfrey Phillips India Ltd.</t>
        </is>
      </c>
      <c r="B47" s="30" t="inlineStr">
        <is>
          <t>INE260B01028</t>
        </is>
      </c>
      <c r="C47" s="30" t="inlineStr">
        <is>
          <t>Cigarettes &amp; Tobacco Products</t>
        </is>
      </c>
      <c r="D47" s="13" t="n">
        <v>503</v>
      </c>
      <c r="E47" s="14" t="n">
        <v>13.89</v>
      </c>
      <c r="F47" s="15" t="n">
        <v>0.0051</v>
      </c>
      <c r="G47" s="15" t="n"/>
    </row>
    <row r="48">
      <c r="A48" s="12" t="inlineStr">
        <is>
          <t>Affle 3i Ltd.</t>
        </is>
      </c>
      <c r="B48" s="30" t="inlineStr">
        <is>
          <t>INE00WC01027</t>
        </is>
      </c>
      <c r="C48" s="30" t="inlineStr">
        <is>
          <t>IT - Services</t>
        </is>
      </c>
      <c r="D48" s="13" t="n">
        <v>742</v>
      </c>
      <c r="E48" s="14" t="n">
        <v>13.35</v>
      </c>
      <c r="F48" s="15" t="n">
        <v>0.0049</v>
      </c>
      <c r="G48" s="15" t="n"/>
    </row>
    <row r="49">
      <c r="A49" s="12" t="inlineStr">
        <is>
          <t>Garden Reach Shipbuilders &amp; Engineers</t>
        </is>
      </c>
      <c r="B49" s="30" t="inlineStr">
        <is>
          <t>INE382Z01011</t>
        </is>
      </c>
      <c r="C49" s="30" t="inlineStr">
        <is>
          <t>Aerospace &amp; Defense</t>
        </is>
      </c>
      <c r="D49" s="13" t="n">
        <v>497</v>
      </c>
      <c r="E49" s="14" t="n">
        <v>12.15</v>
      </c>
      <c r="F49" s="15" t="n">
        <v>0.0044</v>
      </c>
      <c r="G49" s="15" t="n"/>
    </row>
    <row r="50">
      <c r="A50" s="12" t="inlineStr">
        <is>
          <t>Intellect Design Arena Ltd.</t>
        </is>
      </c>
      <c r="B50" s="30" t="inlineStr">
        <is>
          <t>INE306R01017</t>
        </is>
      </c>
      <c r="C50" s="30" t="inlineStr">
        <is>
          <t>IT - Software</t>
        </is>
      </c>
      <c r="D50" s="13" t="n">
        <v>1216</v>
      </c>
      <c r="E50" s="14" t="n">
        <v>11.81</v>
      </c>
      <c r="F50" s="15" t="n">
        <v>0.0043</v>
      </c>
      <c r="G50" s="15" t="n"/>
    </row>
    <row r="51">
      <c r="A51" s="12" t="inlineStr">
        <is>
          <t>Can Fin Homes Ltd.</t>
        </is>
      </c>
      <c r="B51" s="30" t="inlineStr">
        <is>
          <t>INE477A01020</t>
        </is>
      </c>
      <c r="C51" s="30" t="inlineStr">
        <is>
          <t>Finance</t>
        </is>
      </c>
      <c r="D51" s="13" t="n">
        <v>1218</v>
      </c>
      <c r="E51" s="14" t="n">
        <v>11.33</v>
      </c>
      <c r="F51" s="15" t="n">
        <v>0.0041</v>
      </c>
      <c r="G51" s="15" t="n"/>
    </row>
    <row r="52">
      <c r="A52" s="12" t="inlineStr">
        <is>
          <t>Astrazeneca Pharma India Ltd.</t>
        </is>
      </c>
      <c r="B52" s="30" t="inlineStr">
        <is>
          <t>INE203A01020</t>
        </is>
      </c>
      <c r="C52" s="30" t="inlineStr">
        <is>
          <t>Pharmaceuticals &amp; Biotechnology</t>
        </is>
      </c>
      <c r="D52" s="13" t="n">
        <v>118</v>
      </c>
      <c r="E52" s="14" t="n">
        <v>10.65</v>
      </c>
      <c r="F52" s="15" t="n">
        <v>0.0039</v>
      </c>
      <c r="G52" s="15" t="n"/>
    </row>
    <row r="53">
      <c r="A53" s="12" t="inlineStr">
        <is>
          <t>Godawari Power And Ispat Ltd.</t>
        </is>
      </c>
      <c r="B53" s="30" t="inlineStr">
        <is>
          <t>INE177H01039</t>
        </is>
      </c>
      <c r="C53" s="30" t="inlineStr">
        <is>
          <t>Industrial Products</t>
        </is>
      </c>
      <c r="D53" s="13" t="n">
        <v>3897</v>
      </c>
      <c r="E53" s="14" t="n">
        <v>10.37</v>
      </c>
      <c r="F53" s="15" t="n">
        <v>0.0038</v>
      </c>
      <c r="G53" s="15" t="n"/>
    </row>
    <row r="54">
      <c r="A54" s="12" t="inlineStr">
        <is>
          <t>Gillette India Ltd.</t>
        </is>
      </c>
      <c r="B54" s="30" t="inlineStr">
        <is>
          <t>INE322A01010</t>
        </is>
      </c>
      <c r="C54" s="30" t="inlineStr">
        <is>
          <t>Personal Products</t>
        </is>
      </c>
      <c r="D54" s="13" t="n">
        <v>119</v>
      </c>
      <c r="E54" s="14" t="n">
        <v>9.949999999999999</v>
      </c>
      <c r="F54" s="15" t="n">
        <v>0.0036</v>
      </c>
      <c r="G54" s="15" t="n"/>
    </row>
    <row r="55">
      <c r="A55" s="12" t="inlineStr">
        <is>
          <t>Gujarat Mineral Development Corporation Ltd.</t>
        </is>
      </c>
      <c r="B55" s="30" t="inlineStr">
        <is>
          <t>INE131A01031</t>
        </is>
      </c>
      <c r="C55" s="30" t="inlineStr">
        <is>
          <t>Minerals &amp; Mining</t>
        </is>
      </c>
      <c r="D55" s="13" t="n">
        <v>1597</v>
      </c>
      <c r="E55" s="14" t="n">
        <v>9.56</v>
      </c>
      <c r="F55" s="15" t="n">
        <v>0.0035</v>
      </c>
      <c r="G55" s="15" t="n"/>
    </row>
    <row r="56">
      <c r="A56" s="12" t="inlineStr">
        <is>
          <t>Indiamart Intermesh Ltd.</t>
        </is>
      </c>
      <c r="B56" s="30" t="inlineStr">
        <is>
          <t>INE933S01016</t>
        </is>
      </c>
      <c r="C56" s="30" t="inlineStr">
        <is>
          <t>Retailing</t>
        </is>
      </c>
      <c r="D56" s="13" t="n">
        <v>429</v>
      </c>
      <c r="E56" s="14" t="n">
        <v>9.539999999999999</v>
      </c>
      <c r="F56" s="15" t="n">
        <v>0.0035</v>
      </c>
      <c r="G56" s="15" t="n"/>
    </row>
    <row r="57">
      <c r="A57" s="12" t="inlineStr">
        <is>
          <t>Mahanagar Gas Ltd.</t>
        </is>
      </c>
      <c r="B57" s="30" t="inlineStr">
        <is>
          <t>INE002S01010</t>
        </is>
      </c>
      <c r="C57" s="30" t="inlineStr">
        <is>
          <t>Gas</t>
        </is>
      </c>
      <c r="D57" s="13" t="n">
        <v>664</v>
      </c>
      <c r="E57" s="14" t="n">
        <v>7.54</v>
      </c>
      <c r="F57" s="15" t="n">
        <v>0.0028</v>
      </c>
      <c r="G57" s="15" t="n"/>
    </row>
    <row r="58">
      <c r="A58" s="16" t="inlineStr">
        <is>
          <t>Sub Total</t>
        </is>
      </c>
      <c r="B58" s="31" t="n"/>
      <c r="C58" s="31" t="n"/>
      <c r="D58" s="17" t="n"/>
      <c r="E58" s="37" t="n">
        <v>2729.08</v>
      </c>
      <c r="F58" s="38" t="n">
        <v>0.9992</v>
      </c>
      <c r="G58" s="20" t="n"/>
    </row>
    <row r="59">
      <c r="A59" s="16" t="inlineStr">
        <is>
          <t>(b) Unlisted</t>
        </is>
      </c>
      <c r="B59" s="30" t="n"/>
      <c r="C59" s="30" t="n"/>
      <c r="D59" s="13" t="n"/>
      <c r="E59" s="14" t="n"/>
      <c r="F59" s="15" t="n"/>
      <c r="G59" s="15" t="n"/>
    </row>
    <row r="60">
      <c r="A60" s="16" t="inlineStr">
        <is>
          <t>Sub Total</t>
        </is>
      </c>
      <c r="B60" s="30" t="n"/>
      <c r="C60" s="30" t="n"/>
      <c r="D60" s="13" t="n"/>
      <c r="E60" s="39" t="inlineStr">
        <is>
          <t>NIL</t>
        </is>
      </c>
      <c r="F60" s="40" t="inlineStr">
        <is>
          <t>NIL</t>
        </is>
      </c>
      <c r="G60" s="15" t="n"/>
    </row>
    <row r="61">
      <c r="A61" s="21" t="inlineStr">
        <is>
          <t>TOTAL</t>
        </is>
      </c>
      <c r="B61" s="32" t="n"/>
      <c r="C61" s="32" t="n"/>
      <c r="D61" s="22" t="n"/>
      <c r="E61" s="27" t="n">
        <v>2729.08</v>
      </c>
      <c r="F61" s="28" t="n">
        <v>0.9992</v>
      </c>
      <c r="G61" s="20" t="n"/>
    </row>
    <row r="62">
      <c r="A62" s="12" t="n"/>
      <c r="B62" s="30" t="n"/>
      <c r="C62" s="30" t="n"/>
      <c r="D62" s="13" t="n"/>
      <c r="E62" s="14" t="n"/>
      <c r="F62" s="15" t="n"/>
      <c r="G62" s="15" t="n"/>
    </row>
    <row r="63">
      <c r="A63" s="12" t="inlineStr">
        <is>
          <t>Accrued Interest</t>
        </is>
      </c>
      <c r="B63" s="30" t="n"/>
      <c r="C63" s="30" t="n"/>
      <c r="D63" s="13" t="n"/>
      <c r="E63" s="14" t="n">
        <v>0</v>
      </c>
      <c r="F63" s="15" t="n">
        <v>0</v>
      </c>
      <c r="G63" s="15" t="n"/>
    </row>
    <row r="64">
      <c r="A64" s="12" t="inlineStr">
        <is>
          <t>Net Receivables/(Payables)</t>
        </is>
      </c>
      <c r="B64" s="30" t="n"/>
      <c r="C64" s="30" t="n"/>
      <c r="D64" s="13" t="n"/>
      <c r="E64" s="14" t="n">
        <v>2.42</v>
      </c>
      <c r="F64" s="15" t="n">
        <v>0.0008</v>
      </c>
      <c r="G64" s="15" t="n"/>
    </row>
    <row r="65">
      <c r="A65" s="25" t="inlineStr">
        <is>
          <t>GRAND TOTAL</t>
        </is>
      </c>
      <c r="B65" s="33" t="n"/>
      <c r="C65" s="33" t="n"/>
      <c r="D65" s="26" t="n"/>
      <c r="E65" s="27" t="n">
        <v>2731.5</v>
      </c>
      <c r="F65" s="28" t="n">
        <v>1</v>
      </c>
      <c r="G65" s="28" t="n"/>
    </row>
    <row r="70">
      <c r="A70" s="74" t="inlineStr">
        <is>
          <t>Notes:</t>
        </is>
      </c>
    </row>
    <row r="71">
      <c r="A71" s="48" t="inlineStr">
        <is>
          <t>1. Security in default beyond its maturiy date</t>
        </is>
      </c>
      <c r="B71" s="34" t="inlineStr">
        <is>
          <t>NIL</t>
        </is>
      </c>
    </row>
    <row r="72">
      <c r="A72" t="inlineStr">
        <is>
          <t>2. NAV at the beginning of the period (Rs. per unit)</t>
        </is>
      </c>
    </row>
    <row r="73">
      <c r="A73" t="inlineStr">
        <is>
          <t>Plan /option (Face Value 45)</t>
        </is>
      </c>
      <c r="B73" t="inlineStr">
        <is>
          <t>As on</t>
        </is>
      </c>
      <c r="C73" t="inlineStr">
        <is>
          <t>As on</t>
        </is>
      </c>
    </row>
    <row r="74">
      <c r="B74" s="49" t="n">
        <v>45989</v>
      </c>
      <c r="C74" s="49" t="n">
        <v>46022</v>
      </c>
    </row>
    <row r="75">
      <c r="A75" t="inlineStr">
        <is>
          <t>Regular Plan  Growth Option</t>
        </is>
      </c>
      <c r="B75" t="n">
        <v>42.7039</v>
      </c>
      <c r="C75" t="n">
        <v>41.2775</v>
      </c>
    </row>
    <row r="77">
      <c r="A77" t="inlineStr">
        <is>
          <t xml:space="preserve">3. Total Dividend (Net) declared during the month </t>
        </is>
      </c>
      <c r="B77" s="34" t="inlineStr">
        <is>
          <t>NIL</t>
        </is>
      </c>
    </row>
    <row r="78">
      <c r="A78" t="inlineStr">
        <is>
          <t>4. Bonus was declared during the month</t>
        </is>
      </c>
      <c r="B78" s="34" t="inlineStr">
        <is>
          <t>NIL</t>
        </is>
      </c>
    </row>
    <row r="79" ht="29" customHeight="1">
      <c r="A79" s="48" t="inlineStr">
        <is>
          <t>5. Investment in Repo of Corporate Debt Securities during the month ended December 31, 2025</t>
        </is>
      </c>
      <c r="B79" s="34" t="inlineStr">
        <is>
          <t>NIL</t>
        </is>
      </c>
    </row>
    <row r="80" ht="29" customHeight="1">
      <c r="A80" s="48" t="inlineStr">
        <is>
          <t>6. Investment in foreign securities/ADRs/GDRs at the end of the month</t>
        </is>
      </c>
      <c r="B80" s="34" t="inlineStr">
        <is>
          <t>NIL</t>
        </is>
      </c>
    </row>
    <row r="81">
      <c r="A81" t="inlineStr">
        <is>
          <t>7. Portfolio Turnover Ratio</t>
        </is>
      </c>
      <c r="B81" s="51" t="n">
        <v>1.7319</v>
      </c>
    </row>
    <row r="82" ht="43.5" customHeight="1">
      <c r="A82" s="48" t="inlineStr">
        <is>
          <t>8. Total gross exposure to derivative instruments (excluding reversed positions) at the end of the month (Rs. in Lakhs)</t>
        </is>
      </c>
      <c r="B82" s="34" t="inlineStr">
        <is>
          <t>NIL</t>
        </is>
      </c>
    </row>
    <row r="83">
      <c r="B83" s="34" t="n"/>
    </row>
    <row r="84" ht="29" customHeight="1">
      <c r="A84" s="48" t="inlineStr">
        <is>
          <t>9. Margin Deposits includes Margin money placed on derivatives other than margin money placed with bank</t>
        </is>
      </c>
      <c r="B84" s="34" t="inlineStr">
        <is>
          <t>NIL</t>
        </is>
      </c>
    </row>
    <row r="85" ht="29" customHeight="1">
      <c r="A85" s="48" t="inlineStr">
        <is>
          <t>10. Value of investment made by other schemes under same management (Rs. In Lakhs)</t>
        </is>
      </c>
      <c r="B85" t="inlineStr">
        <is>
          <t>NIL</t>
        </is>
      </c>
    </row>
    <row r="86" ht="29" customHeight="1">
      <c r="A86" s="48" t="inlineStr">
        <is>
          <t>11. Number of instance of deviation In valuation of securities</t>
        </is>
      </c>
      <c r="B86" s="34" t="inlineStr">
        <is>
          <t>NIL</t>
        </is>
      </c>
    </row>
    <row r="87" ht="29" customHeight="1">
      <c r="A87" s="48" t="inlineStr">
        <is>
          <t>12. Total value and percentage of illiquid equity shares / securities</t>
        </is>
      </c>
      <c r="B87" s="34" t="inlineStr">
        <is>
          <t>NIL</t>
        </is>
      </c>
    </row>
    <row r="89" ht="70" customHeight="1">
      <c r="A89" s="76" t="inlineStr">
        <is>
          <t>Scheme Name</t>
        </is>
      </c>
      <c r="B89" s="76" t="inlineStr">
        <is>
          <t>Risk- O - Meter</t>
        </is>
      </c>
      <c r="C89" s="76" t="inlineStr">
        <is>
          <t>Benchmark of the Scheme</t>
        </is>
      </c>
      <c r="D89" s="76" t="inlineStr">
        <is>
          <t>Benchmark Risk-o-meter</t>
        </is>
      </c>
    </row>
    <row r="90" ht="70" customHeight="1">
      <c r="A90" s="76" t="inlineStr">
        <is>
          <t>Edelweiss Nifty500 Multicap Momentum Quality 50 ETF</t>
        </is>
      </c>
      <c r="B90" s="76" t="n"/>
      <c r="C90" s="76" t="inlineStr">
        <is>
          <t>Nifty500 Multicap Momentum Quality 50 TRI</t>
        </is>
      </c>
      <c r="D90" s="76" t="n"/>
      <c r="E90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G46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 US TECHNOLOGY EQUITY FOF AS ON DECEMBER 31, 2025</t>
        </is>
      </c>
    </row>
    <row r="2" ht="35" customHeight="1">
      <c r="A2" s="75" t="inlineStr">
        <is>
          <t>(An open ended fund of fund scheme investing in JPMorgan Funds – US Technology Fund)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Foreign Securities and/or Overseas ETFs</t>
        </is>
      </c>
      <c r="B7" s="30" t="n"/>
      <c r="C7" s="30" t="n"/>
      <c r="D7" s="13" t="n"/>
      <c r="E7" s="14" t="n"/>
      <c r="F7" s="15" t="n"/>
      <c r="G7" s="15" t="n"/>
    </row>
    <row r="8">
      <c r="A8" s="16" t="inlineStr">
        <is>
          <t>International  Mutual Fund Units</t>
        </is>
      </c>
      <c r="B8" s="31" t="n"/>
      <c r="C8" s="31" t="n"/>
      <c r="D8" s="17" t="n"/>
      <c r="E8" s="41" t="n"/>
      <c r="F8" s="20" t="n"/>
      <c r="G8" s="20" t="n"/>
    </row>
    <row r="9">
      <c r="A9" s="12" t="inlineStr">
        <is>
          <t>JPMORGAN F-US TECHNOLOGY-I A</t>
        </is>
      </c>
      <c r="B9" s="30" t="inlineStr">
        <is>
          <t>LU0248060906</t>
        </is>
      </c>
      <c r="C9" s="30" t="n"/>
      <c r="D9" s="13" t="n">
        <v>1089401.553</v>
      </c>
      <c r="E9" s="14" t="n">
        <v>349458.12</v>
      </c>
      <c r="F9" s="15" t="n">
        <v>0.9599</v>
      </c>
      <c r="G9" s="15" t="n"/>
    </row>
    <row r="10">
      <c r="A10" s="16" t="inlineStr">
        <is>
          <t>Sub Total</t>
        </is>
      </c>
      <c r="B10" s="31" t="n"/>
      <c r="C10" s="31" t="n"/>
      <c r="D10" s="17" t="n"/>
      <c r="E10" s="18" t="n">
        <v>349458.12</v>
      </c>
      <c r="F10" s="19" t="n">
        <v>0.9599</v>
      </c>
      <c r="G10" s="20" t="n"/>
    </row>
    <row r="11">
      <c r="A11" s="12" t="n"/>
      <c r="B11" s="30" t="n"/>
      <c r="C11" s="30" t="n"/>
      <c r="D11" s="13" t="n"/>
      <c r="E11" s="14" t="n"/>
      <c r="F11" s="15" t="n"/>
      <c r="G11" s="15" t="n"/>
    </row>
    <row r="12">
      <c r="A12" s="21" t="inlineStr">
        <is>
          <t>TOTAL</t>
        </is>
      </c>
      <c r="B12" s="32" t="n"/>
      <c r="C12" s="32" t="n"/>
      <c r="D12" s="22" t="n"/>
      <c r="E12" s="18" t="n">
        <v>349458.12</v>
      </c>
      <c r="F12" s="19" t="n">
        <v>0.9599</v>
      </c>
      <c r="G12" s="20" t="n"/>
    </row>
    <row r="13">
      <c r="A13" s="12" t="n"/>
      <c r="B13" s="30" t="n"/>
      <c r="C13" s="30" t="n"/>
      <c r="D13" s="13" t="n"/>
      <c r="E13" s="14" t="n"/>
      <c r="F13" s="15" t="n"/>
      <c r="G13" s="15" t="n"/>
    </row>
    <row r="14">
      <c r="A14" s="16" t="inlineStr">
        <is>
          <t>TREPS / Reverse Repo</t>
        </is>
      </c>
      <c r="B14" s="30" t="n"/>
      <c r="C14" s="30" t="n"/>
      <c r="D14" s="13" t="n"/>
      <c r="E14" s="14" t="n"/>
      <c r="F14" s="15" t="n"/>
      <c r="G14" s="15" t="n"/>
    </row>
    <row r="15">
      <c r="A15" s="12" t="inlineStr">
        <is>
          <t>Clearing Corporation of India Ltd.</t>
        </is>
      </c>
      <c r="B15" s="30" t="n"/>
      <c r="C15" s="30" t="n"/>
      <c r="D15" s="13" t="n"/>
      <c r="E15" s="14" t="n">
        <v>16162.64</v>
      </c>
      <c r="F15" s="15" t="n">
        <v>0.0444</v>
      </c>
      <c r="G15" s="15" t="n">
        <v>0.053335</v>
      </c>
    </row>
    <row r="16">
      <c r="A16" s="16" t="inlineStr">
        <is>
          <t>Sub Total</t>
        </is>
      </c>
      <c r="B16" s="31" t="n"/>
      <c r="C16" s="31" t="n"/>
      <c r="D16" s="17" t="n"/>
      <c r="E16" s="18" t="n">
        <v>16162.64</v>
      </c>
      <c r="F16" s="19" t="n">
        <v>0.0444</v>
      </c>
      <c r="G16" s="20" t="n"/>
    </row>
    <row r="17">
      <c r="A17" s="12" t="n"/>
      <c r="B17" s="30" t="n"/>
      <c r="C17" s="30" t="n"/>
      <c r="D17" s="13" t="n"/>
      <c r="E17" s="14" t="n"/>
      <c r="F17" s="15" t="n"/>
      <c r="G17" s="15" t="n"/>
    </row>
    <row r="18">
      <c r="A18" s="21" t="inlineStr">
        <is>
          <t>TOTAL</t>
        </is>
      </c>
      <c r="B18" s="32" t="n"/>
      <c r="C18" s="32" t="n"/>
      <c r="D18" s="22" t="n"/>
      <c r="E18" s="18" t="n">
        <v>16162.64</v>
      </c>
      <c r="F18" s="19" t="n">
        <v>0.0444</v>
      </c>
      <c r="G18" s="20" t="n"/>
    </row>
    <row r="19">
      <c r="A19" s="12" t="inlineStr">
        <is>
          <t>Accrued Interest</t>
        </is>
      </c>
      <c r="B19" s="30" t="n"/>
      <c r="C19" s="30" t="n"/>
      <c r="D19" s="13" t="n"/>
      <c r="E19" s="14" t="n">
        <v>2.3617378</v>
      </c>
      <c r="F19" s="15" t="n">
        <v>6e-06</v>
      </c>
      <c r="G19" s="15" t="n"/>
    </row>
    <row r="20">
      <c r="A20" s="12" t="inlineStr">
        <is>
          <t>Net Receivables/(Payables)</t>
        </is>
      </c>
      <c r="B20" s="30" t="n"/>
      <c r="C20" s="30" t="n"/>
      <c r="D20" s="13" t="n"/>
      <c r="E20" s="23" t="n">
        <v>-1581.5117378</v>
      </c>
      <c r="F20" s="24" t="n">
        <v>-0.004306</v>
      </c>
      <c r="G20" s="15" t="n">
        <v>0.053334</v>
      </c>
    </row>
    <row r="21">
      <c r="A21" s="25" t="inlineStr">
        <is>
          <t>GRAND TOTAL</t>
        </is>
      </c>
      <c r="B21" s="33" t="n"/>
      <c r="C21" s="33" t="n"/>
      <c r="D21" s="26" t="n"/>
      <c r="E21" s="27" t="n">
        <v>364041.61</v>
      </c>
      <c r="F21" s="28" t="n">
        <v>1</v>
      </c>
      <c r="G21" s="28" t="n"/>
    </row>
    <row r="26">
      <c r="A26" s="74" t="inlineStr">
        <is>
          <t>Notes:</t>
        </is>
      </c>
    </row>
    <row r="27">
      <c r="A27" s="48" t="inlineStr">
        <is>
          <t>1. Security in default beyond its maturiy date</t>
        </is>
      </c>
      <c r="B27" s="34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49" t="n">
        <v>45989</v>
      </c>
      <c r="C30" s="49" t="n">
        <v>46021</v>
      </c>
    </row>
    <row r="31">
      <c r="A31" t="inlineStr">
        <is>
          <t>Direct Plan Growth Option</t>
        </is>
      </c>
      <c r="B31" t="n">
        <v>34.2105</v>
      </c>
      <c r="C31" t="n">
        <v>34.6121</v>
      </c>
    </row>
    <row r="32">
      <c r="A32" t="inlineStr">
        <is>
          <t>Regular Plan Growth Option</t>
        </is>
      </c>
      <c r="B32" t="n">
        <v>32.3795</v>
      </c>
      <c r="C32" t="n">
        <v>32.7344</v>
      </c>
    </row>
    <row r="34">
      <c r="A34" t="inlineStr">
        <is>
          <t xml:space="preserve">3. Total Dividend (Net) declared during the month </t>
        </is>
      </c>
      <c r="B34" s="34" t="inlineStr">
        <is>
          <t>NIL</t>
        </is>
      </c>
    </row>
    <row r="35">
      <c r="A35" t="inlineStr">
        <is>
          <t>4. Bonus was declared during the month</t>
        </is>
      </c>
      <c r="B35" s="34" t="inlineStr">
        <is>
          <t>NIL</t>
        </is>
      </c>
    </row>
    <row r="36" ht="29" customHeight="1">
      <c r="A36" s="48" t="inlineStr">
        <is>
          <t>5. Investment in Repo of Corporate Debt Securities during the month ended December 31, 2025</t>
        </is>
      </c>
      <c r="B36" s="34" t="inlineStr">
        <is>
          <t>NIL</t>
        </is>
      </c>
    </row>
    <row r="37" ht="29" customHeight="1">
      <c r="A37" s="48" t="inlineStr">
        <is>
          <t>6. Investment in foreign securities/ADRs/GDRs at the end of the month</t>
        </is>
      </c>
      <c r="B37" s="51" t="n">
        <v>349458.1152638</v>
      </c>
    </row>
    <row r="38" ht="43.5" customHeight="1">
      <c r="A38" s="48" t="inlineStr">
        <is>
          <t>7. Total gross exposure to derivative instruments (excluding reversed positions) at the end of the month (Rs. in Lakhs)</t>
        </is>
      </c>
      <c r="B38" s="34" t="inlineStr">
        <is>
          <t>NIL</t>
        </is>
      </c>
    </row>
    <row r="39">
      <c r="B39" s="34" t="n"/>
    </row>
    <row r="40" ht="29" customHeight="1">
      <c r="A40" s="48" t="inlineStr">
        <is>
          <t>8. Margin Deposits includes Margin money placed on derivatives other than margin money placed with bank</t>
        </is>
      </c>
      <c r="B40" s="34" t="inlineStr">
        <is>
          <t>NIL</t>
        </is>
      </c>
    </row>
    <row r="41" ht="29" customHeight="1">
      <c r="A41" s="48" t="inlineStr">
        <is>
          <t>9. Value of investment made by other schemes under same management (Rs. In Lakhs)</t>
        </is>
      </c>
      <c r="B41" t="inlineStr">
        <is>
          <t>NIL</t>
        </is>
      </c>
    </row>
    <row r="42" ht="29" customHeight="1">
      <c r="A42" s="48" t="inlineStr">
        <is>
          <t>10. Number of instance of deviation In valuation of securities</t>
        </is>
      </c>
      <c r="B42" s="34" t="inlineStr">
        <is>
          <t>NIL</t>
        </is>
      </c>
    </row>
    <row r="43" ht="29" customHeight="1">
      <c r="A43" s="48" t="inlineStr">
        <is>
          <t>11. Total value and percentage of illiquid equity shares / securities</t>
        </is>
      </c>
      <c r="B43" s="34" t="inlineStr">
        <is>
          <t>NIL</t>
        </is>
      </c>
    </row>
    <row r="45" ht="70" customHeight="1">
      <c r="A45" s="76" t="inlineStr">
        <is>
          <t>Scheme Name</t>
        </is>
      </c>
      <c r="B45" s="76" t="inlineStr">
        <is>
          <t>Risk- O - Meter</t>
        </is>
      </c>
      <c r="C45" s="76" t="inlineStr">
        <is>
          <t>Benchmark of the Scheme</t>
        </is>
      </c>
      <c r="D45" s="76" t="inlineStr">
        <is>
          <t>Benchmark Risk-o-meter</t>
        </is>
      </c>
    </row>
    <row r="46" ht="70" customHeight="1">
      <c r="A46" s="76" t="inlineStr">
        <is>
          <t>Edelweiss US Technology Equity Fund of Fund</t>
        </is>
      </c>
      <c r="B46" s="76" t="n"/>
      <c r="C46" s="76" t="inlineStr">
        <is>
          <t>Russell 1000 Equal Weighted Technology Index</t>
        </is>
      </c>
      <c r="D46" s="76" t="n"/>
      <c r="E4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G138"/>
  <sheetViews>
    <sheetView showGridLines="0" workbookViewId="0">
      <pane ySplit="4" topLeftCell="A75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MONEY MARKET FUND AS ON DECEMBER 31, 2025</t>
        </is>
      </c>
    </row>
    <row r="2" ht="35" customHeight="1">
      <c r="A2" s="75" t="inlineStr">
        <is>
          <t>(An open-ended debt scheme investing in money market securities. A relatively low interest rate risk and moderate credit risk.)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Equity &amp; Equity related</t>
        </is>
      </c>
      <c r="B7" s="30" t="n"/>
      <c r="C7" s="30" t="n"/>
      <c r="D7" s="13" t="n"/>
      <c r="E7" s="14" t="inlineStr">
        <is>
          <t>NIL</t>
        </is>
      </c>
      <c r="F7" s="15" t="inlineStr">
        <is>
          <t>NIL</t>
        </is>
      </c>
      <c r="G7" s="15" t="n"/>
    </row>
    <row r="8">
      <c r="A8" s="16" t="inlineStr">
        <is>
          <t>Debt Instruments</t>
        </is>
      </c>
      <c r="B8" s="30" t="n"/>
      <c r="C8" s="30" t="n"/>
      <c r="D8" s="13" t="n"/>
      <c r="E8" s="14" t="n"/>
      <c r="F8" s="15" t="n"/>
      <c r="G8" s="15" t="n"/>
    </row>
    <row r="9">
      <c r="A9" s="16" t="inlineStr">
        <is>
          <t>(a) Listed / Awaiting listing on Stock Exchanges</t>
        </is>
      </c>
      <c r="B9" s="30" t="n"/>
      <c r="C9" s="30" t="n"/>
      <c r="D9" s="13" t="n"/>
      <c r="E9" s="14" t="n"/>
      <c r="F9" s="15" t="n"/>
      <c r="G9" s="15" t="n"/>
    </row>
    <row r="10">
      <c r="A10" s="16" t="inlineStr">
        <is>
          <t>Sub Total</t>
        </is>
      </c>
      <c r="B10" s="30" t="n"/>
      <c r="C10" s="30" t="n"/>
      <c r="D10" s="13" t="n"/>
      <c r="E10" s="35" t="inlineStr">
        <is>
          <t>NIL</t>
        </is>
      </c>
      <c r="F10" s="36" t="inlineStr">
        <is>
          <t>NIL</t>
        </is>
      </c>
      <c r="G10" s="15" t="n"/>
    </row>
    <row r="11">
      <c r="A11" s="12" t="n"/>
      <c r="B11" s="30" t="n"/>
      <c r="C11" s="30" t="n"/>
      <c r="D11" s="13" t="n"/>
      <c r="E11" s="14" t="n"/>
      <c r="F11" s="15" t="n"/>
      <c r="G11" s="15" t="n"/>
    </row>
    <row r="12">
      <c r="A12" s="16" t="inlineStr">
        <is>
          <t>State Development Loan</t>
        </is>
      </c>
      <c r="B12" s="30" t="n"/>
      <c r="C12" s="30" t="n"/>
      <c r="D12" s="13" t="n"/>
      <c r="E12" s="14" t="n"/>
      <c r="F12" s="15" t="n"/>
      <c r="G12" s="15" t="n"/>
    </row>
    <row r="13">
      <c r="A13" s="12" t="inlineStr">
        <is>
          <t>8.54% BIHAR SDL RED 10-02-2026</t>
        </is>
      </c>
      <c r="B13" s="30" t="inlineStr">
        <is>
          <t>IN1320150031</t>
        </is>
      </c>
      <c r="C13" s="30" t="inlineStr">
        <is>
          <t>SOVEREIGN</t>
        </is>
      </c>
      <c r="D13" s="13" t="n">
        <v>500000</v>
      </c>
      <c r="E13" s="14" t="n">
        <v>501.53</v>
      </c>
      <c r="F13" s="15" t="n">
        <v>0.0022</v>
      </c>
      <c r="G13" s="15" t="n">
        <v>0.055279</v>
      </c>
    </row>
    <row r="14">
      <c r="A14" s="12" t="inlineStr">
        <is>
          <t>8.51% HARYANA SDL RED 10-02-2026</t>
        </is>
      </c>
      <c r="B14" s="30" t="inlineStr">
        <is>
          <t>IN1620150137</t>
        </is>
      </c>
      <c r="C14" s="30" t="inlineStr">
        <is>
          <t>SOVEREIGN</t>
        </is>
      </c>
      <c r="D14" s="13" t="n">
        <v>500000</v>
      </c>
      <c r="E14" s="14" t="n">
        <v>501.53</v>
      </c>
      <c r="F14" s="15" t="n">
        <v>0.0022</v>
      </c>
      <c r="G14" s="15" t="n">
        <v>0.055056</v>
      </c>
    </row>
    <row r="15">
      <c r="A15" s="12" t="inlineStr">
        <is>
          <t>8.53% UTTAR PRADESH SDL 10-02-2026</t>
        </is>
      </c>
      <c r="B15" s="30" t="inlineStr">
        <is>
          <t>IN3320150375</t>
        </is>
      </c>
      <c r="C15" s="30" t="inlineStr">
        <is>
          <t>SOVEREIGN</t>
        </is>
      </c>
      <c r="D15" s="13" t="n">
        <v>500000</v>
      </c>
      <c r="E15" s="14" t="n">
        <v>501.51</v>
      </c>
      <c r="F15" s="15" t="n">
        <v>0.0022</v>
      </c>
      <c r="G15" s="15" t="n">
        <v>0.055488</v>
      </c>
    </row>
    <row r="16">
      <c r="A16" s="16" t="inlineStr">
        <is>
          <t>Sub Total</t>
        </is>
      </c>
      <c r="B16" s="31" t="n"/>
      <c r="C16" s="31" t="n"/>
      <c r="D16" s="17" t="n"/>
      <c r="E16" s="18" t="n">
        <v>1504.57</v>
      </c>
      <c r="F16" s="19" t="n">
        <v>0.0066</v>
      </c>
      <c r="G16" s="20" t="n"/>
    </row>
    <row r="17">
      <c r="A17" s="12" t="n"/>
      <c r="B17" s="30" t="n"/>
      <c r="C17" s="30" t="n"/>
      <c r="D17" s="13" t="n"/>
      <c r="E17" s="14" t="n"/>
      <c r="F17" s="15" t="n"/>
      <c r="G17" s="15" t="n"/>
    </row>
    <row r="18">
      <c r="A18" s="12" t="n"/>
      <c r="B18" s="30" t="n"/>
      <c r="C18" s="30" t="n"/>
      <c r="D18" s="13" t="n"/>
      <c r="E18" s="14" t="n"/>
      <c r="F18" s="15" t="n"/>
      <c r="G18" s="15" t="n"/>
    </row>
    <row r="19">
      <c r="A19" s="16" t="inlineStr">
        <is>
          <t>(b)Privately Placed/Unlisted</t>
        </is>
      </c>
      <c r="B19" s="30" t="n"/>
      <c r="C19" s="30" t="n"/>
      <c r="D19" s="13" t="n"/>
      <c r="E19" s="14" t="n"/>
      <c r="F19" s="15" t="n"/>
      <c r="G19" s="15" t="n"/>
    </row>
    <row r="20">
      <c r="A20" s="16" t="inlineStr">
        <is>
          <t>Sub Total</t>
        </is>
      </c>
      <c r="B20" s="30" t="n"/>
      <c r="C20" s="30" t="n"/>
      <c r="D20" s="13" t="n"/>
      <c r="E20" s="35" t="inlineStr">
        <is>
          <t>NIL</t>
        </is>
      </c>
      <c r="F20" s="36" t="inlineStr">
        <is>
          <t>NIL</t>
        </is>
      </c>
      <c r="G20" s="15" t="n"/>
    </row>
    <row r="21">
      <c r="A21" s="12" t="n"/>
      <c r="B21" s="30" t="n"/>
      <c r="C21" s="30" t="n"/>
      <c r="D21" s="13" t="n"/>
      <c r="E21" s="14" t="n"/>
      <c r="F21" s="15" t="n"/>
      <c r="G21" s="15" t="n"/>
    </row>
    <row r="22">
      <c r="A22" s="16" t="inlineStr">
        <is>
          <t>(c)Securitised Debt Instruments</t>
        </is>
      </c>
      <c r="B22" s="30" t="n"/>
      <c r="C22" s="30" t="n"/>
      <c r="D22" s="13" t="n"/>
      <c r="E22" s="14" t="n"/>
      <c r="F22" s="15" t="n"/>
      <c r="G22" s="15" t="n"/>
    </row>
    <row r="23">
      <c r="A23" s="16" t="inlineStr">
        <is>
          <t>Sub Total</t>
        </is>
      </c>
      <c r="B23" s="30" t="n"/>
      <c r="C23" s="30" t="n"/>
      <c r="D23" s="13" t="n"/>
      <c r="E23" s="35" t="inlineStr">
        <is>
          <t>NIL</t>
        </is>
      </c>
      <c r="F23" s="36" t="inlineStr">
        <is>
          <t>NIL</t>
        </is>
      </c>
      <c r="G23" s="15" t="n"/>
    </row>
    <row r="24">
      <c r="A24" s="12" t="n"/>
      <c r="B24" s="30" t="n"/>
      <c r="C24" s="30" t="n"/>
      <c r="D24" s="13" t="n"/>
      <c r="E24" s="14" t="n"/>
      <c r="F24" s="15" t="n"/>
      <c r="G24" s="15" t="n"/>
    </row>
    <row r="25">
      <c r="A25" s="21" t="inlineStr">
        <is>
          <t>TOTAL</t>
        </is>
      </c>
      <c r="B25" s="32" t="n"/>
      <c r="C25" s="32" t="n"/>
      <c r="D25" s="22" t="n"/>
      <c r="E25" s="18" t="n">
        <v>1504.57</v>
      </c>
      <c r="F25" s="19" t="n">
        <v>0.0066</v>
      </c>
      <c r="G25" s="20" t="n"/>
    </row>
    <row r="26">
      <c r="A26" s="12" t="n"/>
      <c r="B26" s="30" t="n"/>
      <c r="C26" s="30" t="n"/>
      <c r="D26" s="13" t="n"/>
      <c r="E26" s="14" t="n"/>
      <c r="F26" s="15" t="n"/>
      <c r="G26" s="15" t="n"/>
    </row>
    <row r="27">
      <c r="A27" s="16" t="inlineStr">
        <is>
          <t>Money Market Instruments</t>
        </is>
      </c>
      <c r="B27" s="30" t="n"/>
      <c r="C27" s="30" t="n"/>
      <c r="D27" s="13" t="n"/>
      <c r="E27" s="14" t="n"/>
      <c r="F27" s="15" t="n"/>
      <c r="G27" s="15" t="n"/>
    </row>
    <row r="28">
      <c r="A28" s="12" t="n"/>
      <c r="B28" s="30" t="n"/>
      <c r="C28" s="30" t="n"/>
      <c r="D28" s="13" t="n"/>
      <c r="E28" s="14" t="n"/>
      <c r="F28" s="15" t="n"/>
      <c r="G28" s="15" t="n"/>
    </row>
    <row r="29">
      <c r="A29" s="16" t="inlineStr">
        <is>
          <t>Treasury bills</t>
        </is>
      </c>
      <c r="B29" s="30" t="n"/>
      <c r="C29" s="30" t="n"/>
      <c r="D29" s="13" t="n"/>
      <c r="E29" s="14" t="n"/>
      <c r="F29" s="15" t="n"/>
      <c r="G29" s="15" t="n"/>
    </row>
    <row r="30">
      <c r="A30" s="12" t="inlineStr">
        <is>
          <t>182 DAYS TBILL RED 18-06-2026</t>
        </is>
      </c>
      <c r="B30" s="30" t="inlineStr">
        <is>
          <t>IN002025Y388</t>
        </is>
      </c>
      <c r="C30" s="30" t="inlineStr">
        <is>
          <t>SOVEREIGN</t>
        </is>
      </c>
      <c r="D30" s="13" t="n">
        <v>10000000</v>
      </c>
      <c r="E30" s="14" t="n">
        <v>9757.85</v>
      </c>
      <c r="F30" s="15" t="n">
        <v>0.0424</v>
      </c>
      <c r="G30" s="15" t="n">
        <v>0.053917</v>
      </c>
    </row>
    <row r="31">
      <c r="A31" s="12" t="inlineStr">
        <is>
          <t>364 DAYS TBILL RED 26-03-2026</t>
        </is>
      </c>
      <c r="B31" s="30" t="inlineStr">
        <is>
          <t>IN002024Z503</t>
        </is>
      </c>
      <c r="C31" s="30" t="inlineStr">
        <is>
          <t>SOVEREIGN</t>
        </is>
      </c>
      <c r="D31" s="13" t="n">
        <v>7500000</v>
      </c>
      <c r="E31" s="14" t="n">
        <v>7411.31</v>
      </c>
      <c r="F31" s="15" t="n">
        <v>0.0322</v>
      </c>
      <c r="G31" s="15" t="n">
        <v>0.052002</v>
      </c>
    </row>
    <row r="32">
      <c r="A32" s="12" t="inlineStr">
        <is>
          <t>364 DAYS TBILL RED 23-07-2026</t>
        </is>
      </c>
      <c r="B32" s="30" t="inlineStr">
        <is>
          <t>IN002025Z179</t>
        </is>
      </c>
      <c r="C32" s="30" t="inlineStr">
        <is>
          <t>SOVEREIGN</t>
        </is>
      </c>
      <c r="D32" s="13" t="n">
        <v>5500000</v>
      </c>
      <c r="E32" s="14" t="n">
        <v>5338.54</v>
      </c>
      <c r="F32" s="15" t="n">
        <v>0.0232</v>
      </c>
      <c r="G32" s="15" t="n">
        <v>0.05438</v>
      </c>
    </row>
    <row r="33">
      <c r="A33" s="12" t="inlineStr">
        <is>
          <t>364 DAYS TBILL RED 19-03-2026</t>
        </is>
      </c>
      <c r="B33" s="30" t="inlineStr">
        <is>
          <t>IN002024Z495</t>
        </is>
      </c>
      <c r="C33" s="30" t="inlineStr">
        <is>
          <t>SOVEREIGN</t>
        </is>
      </c>
      <c r="D33" s="13" t="n">
        <v>5000000</v>
      </c>
      <c r="E33" s="14" t="n">
        <v>4946.06</v>
      </c>
      <c r="F33" s="15" t="n">
        <v>0.0215</v>
      </c>
      <c r="G33" s="15" t="n">
        <v>0.0517</v>
      </c>
    </row>
    <row r="34">
      <c r="A34" s="12" t="inlineStr">
        <is>
          <t>364 DAYS TBILL RED 04-06-2026</t>
        </is>
      </c>
      <c r="B34" s="30" t="inlineStr">
        <is>
          <t>IN002025Z104</t>
        </is>
      </c>
      <c r="C34" s="30" t="inlineStr">
        <is>
          <t>SOVEREIGN</t>
        </is>
      </c>
      <c r="D34" s="13" t="n">
        <v>2500000</v>
      </c>
      <c r="E34" s="14" t="n">
        <v>2444.41</v>
      </c>
      <c r="F34" s="15" t="n">
        <v>0.0106</v>
      </c>
      <c r="G34" s="15" t="n">
        <v>0.053904</v>
      </c>
    </row>
    <row r="35">
      <c r="A35" s="16" t="inlineStr">
        <is>
          <t>Sub Total</t>
        </is>
      </c>
      <c r="B35" s="31" t="n"/>
      <c r="C35" s="31" t="n"/>
      <c r="D35" s="17" t="n"/>
      <c r="E35" s="18" t="n">
        <v>29898.17</v>
      </c>
      <c r="F35" s="19" t="n">
        <v>0.1299</v>
      </c>
      <c r="G35" s="20" t="n"/>
    </row>
    <row r="36">
      <c r="A36" s="16" t="inlineStr">
        <is>
          <t>Certificate of Deposit</t>
        </is>
      </c>
      <c r="B36" s="30" t="n"/>
      <c r="C36" s="30" t="n"/>
      <c r="D36" s="13" t="n"/>
      <c r="E36" s="14" t="n"/>
      <c r="F36" s="15" t="n"/>
      <c r="G36" s="15" t="n"/>
    </row>
    <row r="37">
      <c r="A37" s="12" t="inlineStr">
        <is>
          <t>UNION BANK OF INDIA CD RED 01-06-2026#**</t>
        </is>
      </c>
      <c r="B37" s="30" t="inlineStr">
        <is>
          <t>INE692A16KH8</t>
        </is>
      </c>
      <c r="C37" s="30" t="inlineStr">
        <is>
          <t>ICRA A1+</t>
        </is>
      </c>
      <c r="D37" s="13" t="n">
        <v>15000000</v>
      </c>
      <c r="E37" s="14" t="n">
        <v>14613.09</v>
      </c>
      <c r="F37" s="15" t="n">
        <v>0.0635</v>
      </c>
      <c r="G37" s="15" t="n">
        <v>0.064001</v>
      </c>
    </row>
    <row r="38">
      <c r="A38" s="12" t="inlineStr">
        <is>
          <t>CANARA BANK CD RED 15-06-2026#**</t>
        </is>
      </c>
      <c r="B38" s="30" t="inlineStr">
        <is>
          <t>INE476A16F52</t>
        </is>
      </c>
      <c r="C38" s="30" t="inlineStr">
        <is>
          <t>CRISIL A1+</t>
        </is>
      </c>
      <c r="D38" s="13" t="n">
        <v>12500000</v>
      </c>
      <c r="E38" s="14" t="n">
        <v>12151.46</v>
      </c>
      <c r="F38" s="15" t="n">
        <v>0.0528</v>
      </c>
      <c r="G38" s="15" t="n">
        <v>0.06345000000000001</v>
      </c>
    </row>
    <row r="39">
      <c r="A39" s="12" t="inlineStr">
        <is>
          <t>HDFC BANK CD RED 11-09-2026#**</t>
        </is>
      </c>
      <c r="B39" s="30" t="inlineStr">
        <is>
          <t>INE040A16HN4</t>
        </is>
      </c>
      <c r="C39" s="30" t="inlineStr">
        <is>
          <t>CARE A1+</t>
        </is>
      </c>
      <c r="D39" s="13" t="n">
        <v>12500000</v>
      </c>
      <c r="E39" s="14" t="n">
        <v>11957.13</v>
      </c>
      <c r="F39" s="15" t="n">
        <v>0.052</v>
      </c>
      <c r="G39" s="15" t="n">
        <v>0.065501</v>
      </c>
    </row>
    <row r="40">
      <c r="A40" s="12" t="inlineStr">
        <is>
          <t>AXIS BANK LTD CD RED 27-11-2026#**</t>
        </is>
      </c>
      <c r="B40" s="30" t="inlineStr">
        <is>
          <t>INE238AD6BP3</t>
        </is>
      </c>
      <c r="C40" s="30" t="inlineStr">
        <is>
          <t>CRISIL A1+</t>
        </is>
      </c>
      <c r="D40" s="13" t="n">
        <v>12500000</v>
      </c>
      <c r="E40" s="14" t="n">
        <v>11794.1</v>
      </c>
      <c r="F40" s="15" t="n">
        <v>0.0513</v>
      </c>
      <c r="G40" s="15" t="n">
        <v>0.066201</v>
      </c>
    </row>
    <row r="41">
      <c r="A41" s="12" t="inlineStr">
        <is>
          <t>SIDBI CD RED 11-03-2026#**</t>
        </is>
      </c>
      <c r="B41" s="30" t="inlineStr">
        <is>
          <t>INE556F16BD2</t>
        </is>
      </c>
      <c r="C41" s="30" t="inlineStr">
        <is>
          <t>CRISIL A1+</t>
        </is>
      </c>
      <c r="D41" s="13" t="n">
        <v>10000000</v>
      </c>
      <c r="E41" s="14" t="n">
        <v>9887.940000000001</v>
      </c>
      <c r="F41" s="15" t="n">
        <v>0.043</v>
      </c>
      <c r="G41" s="15" t="n">
        <v>0.05995</v>
      </c>
    </row>
    <row r="42">
      <c r="A42" s="12" t="inlineStr">
        <is>
          <t>BANK OF BARODA CD RED 13-03-2026#**</t>
        </is>
      </c>
      <c r="B42" s="30" t="inlineStr">
        <is>
          <t>INE028A16IC0</t>
        </is>
      </c>
      <c r="C42" s="30" t="inlineStr">
        <is>
          <t>ICRA A1+</t>
        </is>
      </c>
      <c r="D42" s="13" t="n">
        <v>10000000</v>
      </c>
      <c r="E42" s="14" t="n">
        <v>9886.25</v>
      </c>
      <c r="F42" s="15" t="n">
        <v>0.043</v>
      </c>
      <c r="G42" s="15" t="n">
        <v>0.05915</v>
      </c>
    </row>
    <row r="43">
      <c r="A43" s="12" t="inlineStr">
        <is>
          <t>EXIM BANK CD RED 11-06-2026#**</t>
        </is>
      </c>
      <c r="B43" s="30" t="inlineStr">
        <is>
          <t>INE514E16CM3</t>
        </is>
      </c>
      <c r="C43" s="30" t="inlineStr">
        <is>
          <t>CRISIL A1+</t>
        </is>
      </c>
      <c r="D43" s="13" t="n">
        <v>10000000</v>
      </c>
      <c r="E43" s="14" t="n">
        <v>9728.58</v>
      </c>
      <c r="F43" s="15" t="n">
        <v>0.0423</v>
      </c>
      <c r="G43" s="15" t="n">
        <v>0.06325</v>
      </c>
    </row>
    <row r="44">
      <c r="A44" s="12" t="inlineStr">
        <is>
          <t>FEDERAL BANK LTD CD 08-06-2026#**</t>
        </is>
      </c>
      <c r="B44" s="30" t="inlineStr">
        <is>
          <t>INE171A16NG9</t>
        </is>
      </c>
      <c r="C44" s="30" t="inlineStr">
        <is>
          <t>FITCH A1+</t>
        </is>
      </c>
      <c r="D44" s="13" t="n">
        <v>10000000</v>
      </c>
      <c r="E44" s="14" t="n">
        <v>9723.67</v>
      </c>
      <c r="F44" s="15" t="n">
        <v>0.0423</v>
      </c>
      <c r="G44" s="15" t="n">
        <v>0.06565</v>
      </c>
    </row>
    <row r="45">
      <c r="A45" s="12" t="inlineStr">
        <is>
          <t>BANK OF BARODA CD RED 16-09-2026#**</t>
        </is>
      </c>
      <c r="B45" s="30" t="inlineStr">
        <is>
          <t>INE028A16KC6</t>
        </is>
      </c>
      <c r="C45" s="30" t="inlineStr">
        <is>
          <t>ICRA A1+</t>
        </is>
      </c>
      <c r="D45" s="13" t="n">
        <v>10000000</v>
      </c>
      <c r="E45" s="14" t="n">
        <v>9560.41</v>
      </c>
      <c r="F45" s="15" t="n">
        <v>0.0416</v>
      </c>
      <c r="G45" s="15" t="n">
        <v>0.06505</v>
      </c>
    </row>
    <row r="46">
      <c r="A46" s="12" t="inlineStr">
        <is>
          <t>PUNJAB NATIONAL BANK CD RED 25-03-2026#**</t>
        </is>
      </c>
      <c r="B46" s="30" t="inlineStr">
        <is>
          <t>INE160A16RP4</t>
        </is>
      </c>
      <c r="C46" s="30" t="inlineStr">
        <is>
          <t>CRISIL A1+</t>
        </is>
      </c>
      <c r="D46" s="13" t="n">
        <v>7500000</v>
      </c>
      <c r="E46" s="14" t="n">
        <v>7400.49</v>
      </c>
      <c r="F46" s="15" t="n">
        <v>0.0322</v>
      </c>
      <c r="G46" s="15" t="n">
        <v>0.059132</v>
      </c>
    </row>
    <row r="47">
      <c r="A47" s="12" t="inlineStr">
        <is>
          <t>CANARA BANK CD RED 29-05-2026#**</t>
        </is>
      </c>
      <c r="B47" s="30" t="inlineStr">
        <is>
          <t>INE476A16F03</t>
        </is>
      </c>
      <c r="C47" s="30" t="inlineStr">
        <is>
          <t>CRISIL A1+</t>
        </is>
      </c>
      <c r="D47" s="13" t="n">
        <v>7500000</v>
      </c>
      <c r="E47" s="14" t="n">
        <v>7312.32</v>
      </c>
      <c r="F47" s="15" t="n">
        <v>0.0318</v>
      </c>
      <c r="G47" s="15" t="n">
        <v>0.0633</v>
      </c>
    </row>
    <row r="48">
      <c r="A48" s="12" t="inlineStr">
        <is>
          <t>EXIM BANK CD RED 20-03-2026#</t>
        </is>
      </c>
      <c r="B48" s="30" t="inlineStr">
        <is>
          <t>INE514E16CK7</t>
        </is>
      </c>
      <c r="C48" s="30" t="inlineStr">
        <is>
          <t>CRISIL A1+</t>
        </is>
      </c>
      <c r="D48" s="13" t="n">
        <v>5000000</v>
      </c>
      <c r="E48" s="14" t="n">
        <v>4937.64</v>
      </c>
      <c r="F48" s="15" t="n">
        <v>0.0215</v>
      </c>
      <c r="G48" s="15" t="n">
        <v>0.0591</v>
      </c>
    </row>
    <row r="49">
      <c r="A49" s="12" t="inlineStr">
        <is>
          <t>INDIAN BANK CD RED 30-04-2026#**</t>
        </is>
      </c>
      <c r="B49" s="30" t="inlineStr">
        <is>
          <t>INE562A16PQ3</t>
        </is>
      </c>
      <c r="C49" s="30" t="inlineStr">
        <is>
          <t>FITCH A1+</t>
        </is>
      </c>
      <c r="D49" s="13" t="n">
        <v>5000000</v>
      </c>
      <c r="E49" s="14" t="n">
        <v>4898.9</v>
      </c>
      <c r="F49" s="15" t="n">
        <v>0.0213</v>
      </c>
      <c r="G49" s="15" t="n">
        <v>0.06329899999999999</v>
      </c>
    </row>
    <row r="50">
      <c r="A50" s="12" t="inlineStr">
        <is>
          <t>AXIS BANK LTD CD RED 30-04-26#**</t>
        </is>
      </c>
      <c r="B50" s="30" t="inlineStr">
        <is>
          <t>INE238AD6BK4</t>
        </is>
      </c>
      <c r="C50" s="30" t="inlineStr">
        <is>
          <t>CRISIL A1+</t>
        </is>
      </c>
      <c r="D50" s="13" t="n">
        <v>5000000</v>
      </c>
      <c r="E50" s="14" t="n">
        <v>4898.35</v>
      </c>
      <c r="F50" s="15" t="n">
        <v>0.0213</v>
      </c>
      <c r="G50" s="15" t="n">
        <v>0.063651</v>
      </c>
    </row>
    <row r="51">
      <c r="A51" s="12" t="inlineStr">
        <is>
          <t>UNION BANK OF INDIA CD R 15-05-26#**</t>
        </is>
      </c>
      <c r="B51" s="30" t="inlineStr">
        <is>
          <t>INE692A16KC9</t>
        </is>
      </c>
      <c r="C51" s="30" t="inlineStr">
        <is>
          <t>ICRA A1+</t>
        </is>
      </c>
      <c r="D51" s="13" t="n">
        <v>5000000</v>
      </c>
      <c r="E51" s="14" t="n">
        <v>4885.48</v>
      </c>
      <c r="F51" s="15" t="n">
        <v>0.0212</v>
      </c>
      <c r="G51" s="15" t="n">
        <v>0.06385200000000001</v>
      </c>
    </row>
    <row r="52">
      <c r="A52" s="12" t="inlineStr">
        <is>
          <t>INDIAN BANK CD 05-06-26#**</t>
        </is>
      </c>
      <c r="B52" s="30" t="inlineStr">
        <is>
          <t>INE562A16PZ4</t>
        </is>
      </c>
      <c r="C52" s="30" t="inlineStr">
        <is>
          <t>FITCH A1+</t>
        </is>
      </c>
      <c r="D52" s="13" t="n">
        <v>5000000</v>
      </c>
      <c r="E52" s="14" t="n">
        <v>4868.82</v>
      </c>
      <c r="F52" s="15" t="n">
        <v>0.0212</v>
      </c>
      <c r="G52" s="15" t="n">
        <v>0.06345000000000001</v>
      </c>
    </row>
    <row r="53">
      <c r="A53" s="12" t="inlineStr">
        <is>
          <t>AXIS BANK LTD CD RED 11-06-2026#**</t>
        </is>
      </c>
      <c r="B53" s="30" t="inlineStr">
        <is>
          <t>INE238AD6AT7</t>
        </is>
      </c>
      <c r="C53" s="30" t="inlineStr">
        <is>
          <t>CRISIL A1+</t>
        </is>
      </c>
      <c r="D53" s="13" t="n">
        <v>5000000</v>
      </c>
      <c r="E53" s="14" t="n">
        <v>4863.14</v>
      </c>
      <c r="F53" s="15" t="n">
        <v>0.0211</v>
      </c>
      <c r="G53" s="15" t="n">
        <v>0.063801</v>
      </c>
    </row>
    <row r="54">
      <c r="A54" s="12" t="inlineStr">
        <is>
          <t>SIDBI CD RED 16-12-2026#**</t>
        </is>
      </c>
      <c r="B54" s="30" t="inlineStr">
        <is>
          <t>INE556F16BT8</t>
        </is>
      </c>
      <c r="C54" s="30" t="inlineStr">
        <is>
          <t>CRISIL A1+</t>
        </is>
      </c>
      <c r="D54" s="13" t="n">
        <v>5000000</v>
      </c>
      <c r="E54" s="14" t="n">
        <v>4699.82</v>
      </c>
      <c r="F54" s="15" t="n">
        <v>0.0204</v>
      </c>
      <c r="G54" s="15" t="n">
        <v>0.0668</v>
      </c>
    </row>
    <row r="55">
      <c r="A55" s="12" t="inlineStr">
        <is>
          <t>CANARA BANK CD RED 15-05-26#**</t>
        </is>
      </c>
      <c r="B55" s="30" t="inlineStr">
        <is>
          <t>INE476A16E79</t>
        </is>
      </c>
      <c r="C55" s="30" t="inlineStr">
        <is>
          <t>CRISIL A1+</t>
        </is>
      </c>
      <c r="D55" s="13" t="n">
        <v>2500000</v>
      </c>
      <c r="E55" s="14" t="n">
        <v>2443.22</v>
      </c>
      <c r="F55" s="15" t="n">
        <v>0.0106</v>
      </c>
      <c r="G55" s="15" t="n">
        <v>0.0633</v>
      </c>
    </row>
    <row r="56">
      <c r="A56" s="12" t="inlineStr">
        <is>
          <t>UNION BANK OF INDIA CD RED 26-05-26#**</t>
        </is>
      </c>
      <c r="B56" s="30" t="inlineStr">
        <is>
          <t>INE692A16KG0</t>
        </is>
      </c>
      <c r="C56" s="30" t="inlineStr">
        <is>
          <t>ICRA A1+</t>
        </is>
      </c>
      <c r="D56" s="13" t="n">
        <v>2500000</v>
      </c>
      <c r="E56" s="14" t="n">
        <v>2438.16</v>
      </c>
      <c r="F56" s="15" t="n">
        <v>0.0106</v>
      </c>
      <c r="G56" s="15" t="n">
        <v>0.06385</v>
      </c>
    </row>
    <row r="57">
      <c r="A57" s="16" t="inlineStr">
        <is>
          <t>Sub Total</t>
        </is>
      </c>
      <c r="B57" s="31" t="n"/>
      <c r="C57" s="31" t="n"/>
      <c r="D57" s="17" t="n"/>
      <c r="E57" s="18" t="n">
        <v>152948.97</v>
      </c>
      <c r="F57" s="19" t="n">
        <v>0.665</v>
      </c>
      <c r="G57" s="20" t="n"/>
    </row>
    <row r="58">
      <c r="A58" s="12" t="n"/>
      <c r="B58" s="30" t="n"/>
      <c r="C58" s="30" t="n"/>
      <c r="D58" s="13" t="n"/>
      <c r="E58" s="14" t="n"/>
      <c r="F58" s="15" t="n"/>
      <c r="G58" s="15" t="n"/>
    </row>
    <row r="59">
      <c r="A59" s="16" t="inlineStr">
        <is>
          <t>Commercial Paper</t>
        </is>
      </c>
      <c r="B59" s="30" t="n"/>
      <c r="C59" s="30" t="n"/>
      <c r="D59" s="13" t="n"/>
      <c r="E59" s="14" t="n"/>
      <c r="F59" s="15" t="n"/>
      <c r="G59" s="15" t="n"/>
    </row>
    <row r="60">
      <c r="A60" s="12" t="inlineStr">
        <is>
          <t>HDB FINANCIAL SERV CP RED 16-03-2026**</t>
        </is>
      </c>
      <c r="B60" s="30" t="inlineStr">
        <is>
          <t>INE756I14EZ4</t>
        </is>
      </c>
      <c r="C60" s="30" t="inlineStr">
        <is>
          <t>CRISIL A1+</t>
        </is>
      </c>
      <c r="D60" s="13" t="n">
        <v>7500000</v>
      </c>
      <c r="E60" s="14" t="n">
        <v>7403.71</v>
      </c>
      <c r="F60" s="15" t="n">
        <v>0.0322</v>
      </c>
      <c r="G60" s="15" t="n">
        <v>0.064151</v>
      </c>
    </row>
    <row r="61">
      <c r="A61" s="12" t="inlineStr">
        <is>
          <t>TATA CAPITAL HSNG CP 25-03-26**</t>
        </is>
      </c>
      <c r="B61" s="30" t="inlineStr">
        <is>
          <t>INE033L14OE6</t>
        </is>
      </c>
      <c r="C61" s="30" t="inlineStr">
        <is>
          <t>CRISIL A1+</t>
        </is>
      </c>
      <c r="D61" s="13" t="n">
        <v>7500000</v>
      </c>
      <c r="E61" s="14" t="n">
        <v>7398.89</v>
      </c>
      <c r="F61" s="15" t="n">
        <v>0.0322</v>
      </c>
      <c r="G61" s="15" t="n">
        <v>0.060099</v>
      </c>
    </row>
    <row r="62">
      <c r="A62" s="12" t="inlineStr">
        <is>
          <t>TATA CAPITAL HSNG FIN CP RED 16-01-2026**</t>
        </is>
      </c>
      <c r="B62" s="30" t="inlineStr">
        <is>
          <t>INE033L14NP4</t>
        </is>
      </c>
      <c r="C62" s="30" t="inlineStr">
        <is>
          <t>CRISIL A1+</t>
        </is>
      </c>
      <c r="D62" s="13" t="n">
        <v>5000000</v>
      </c>
      <c r="E62" s="14" t="n">
        <v>4987.51</v>
      </c>
      <c r="F62" s="15" t="n">
        <v>0.0217</v>
      </c>
      <c r="G62" s="15" t="n">
        <v>0.060949</v>
      </c>
    </row>
    <row r="63">
      <c r="A63" s="12" t="inlineStr">
        <is>
          <t>LIC HSG FIN CP RED 21-01-2026**</t>
        </is>
      </c>
      <c r="B63" s="30" t="inlineStr">
        <is>
          <t>INE115A14FI3</t>
        </is>
      </c>
      <c r="C63" s="30" t="inlineStr">
        <is>
          <t>CRISIL A1+</t>
        </is>
      </c>
      <c r="D63" s="13" t="n">
        <v>5000000</v>
      </c>
      <c r="E63" s="14" t="n">
        <v>4983.35</v>
      </c>
      <c r="F63" s="15" t="n">
        <v>0.0217</v>
      </c>
      <c r="G63" s="15" t="n">
        <v>0.060994</v>
      </c>
    </row>
    <row r="64">
      <c r="A64" s="12" t="inlineStr">
        <is>
          <t>NUVAMA WEALTH MANAGEMENT CP RED 02-03-26**</t>
        </is>
      </c>
      <c r="B64" s="30" t="inlineStr">
        <is>
          <t>INE531F14FL4</t>
        </is>
      </c>
      <c r="C64" s="30" t="inlineStr">
        <is>
          <t>CRISIL A1+</t>
        </is>
      </c>
      <c r="D64" s="13" t="n">
        <v>5000000</v>
      </c>
      <c r="E64" s="14" t="n">
        <v>4939.83</v>
      </c>
      <c r="F64" s="15" t="n">
        <v>0.0215</v>
      </c>
      <c r="G64" s="15" t="n">
        <v>0.074099</v>
      </c>
    </row>
    <row r="65">
      <c r="A65" s="12" t="inlineStr">
        <is>
          <t>TATA CAPITAL LTD CP RED 13-03-2026</t>
        </is>
      </c>
      <c r="B65" s="30" t="inlineStr">
        <is>
          <t>INE976I14PV3</t>
        </is>
      </c>
      <c r="C65" s="30" t="inlineStr">
        <is>
          <t>CRISIL A1+</t>
        </is>
      </c>
      <c r="D65" s="13" t="n">
        <v>5000000</v>
      </c>
      <c r="E65" s="14" t="n">
        <v>4938.52</v>
      </c>
      <c r="F65" s="15" t="n">
        <v>0.0215</v>
      </c>
      <c r="G65" s="15" t="n">
        <v>0.063999</v>
      </c>
    </row>
    <row r="66">
      <c r="A66" s="12" t="inlineStr">
        <is>
          <t>NUVAMA WEALTH FIN CP RED 10-03-26**</t>
        </is>
      </c>
      <c r="B66" s="30" t="inlineStr">
        <is>
          <t>INE918K14CO4</t>
        </is>
      </c>
      <c r="C66" s="30" t="inlineStr">
        <is>
          <t>CRISIL A1+</t>
        </is>
      </c>
      <c r="D66" s="13" t="n">
        <v>5000000</v>
      </c>
      <c r="E66" s="14" t="n">
        <v>4931.92</v>
      </c>
      <c r="F66" s="15" t="n">
        <v>0.0214</v>
      </c>
      <c r="G66" s="15" t="n">
        <v>0.0741</v>
      </c>
    </row>
    <row r="67">
      <c r="A67" s="12" t="inlineStr">
        <is>
          <t>PIRAMAL ENTERPRISES CP RED 17-03-2026**</t>
        </is>
      </c>
      <c r="B67" s="30" t="inlineStr">
        <is>
          <t>INE140A146O5</t>
        </is>
      </c>
      <c r="C67" s="30" t="inlineStr">
        <is>
          <t>CRISIL A1+</t>
        </is>
      </c>
      <c r="D67" s="13" t="n">
        <v>5000000</v>
      </c>
      <c r="E67" s="14" t="n">
        <v>4928.16</v>
      </c>
      <c r="F67" s="15" t="n">
        <v>0.0214</v>
      </c>
      <c r="G67" s="15" t="n">
        <v>0.070951</v>
      </c>
    </row>
    <row r="68">
      <c r="A68" s="12" t="inlineStr">
        <is>
          <t>L&amp;T FINANCE LTD CP RED 21-05-2026**</t>
        </is>
      </c>
      <c r="B68" s="30" t="inlineStr">
        <is>
          <t>INE498L14DY2</t>
        </is>
      </c>
      <c r="C68" s="30" t="inlineStr">
        <is>
          <t>CRISIL A1+</t>
        </is>
      </c>
      <c r="D68" s="13" t="n">
        <v>5000000</v>
      </c>
      <c r="E68" s="14" t="n">
        <v>4873.55</v>
      </c>
      <c r="F68" s="15" t="n">
        <v>0.0212</v>
      </c>
      <c r="G68" s="15" t="n">
        <v>0.06765</v>
      </c>
    </row>
    <row r="69">
      <c r="A69" s="12" t="inlineStr">
        <is>
          <t>REC LTD. CP RED 10-06-2026**</t>
        </is>
      </c>
      <c r="B69" s="30" t="inlineStr">
        <is>
          <t>INE020B14698</t>
        </is>
      </c>
      <c r="C69" s="30" t="inlineStr">
        <is>
          <t>CRISIL A1+</t>
        </is>
      </c>
      <c r="D69" s="13" t="n">
        <v>5000000</v>
      </c>
      <c r="E69" s="14" t="n">
        <v>4864.59</v>
      </c>
      <c r="F69" s="15" t="n">
        <v>0.0212</v>
      </c>
      <c r="G69" s="15" t="n">
        <v>0.063501</v>
      </c>
    </row>
    <row r="70">
      <c r="A70" s="12" t="inlineStr">
        <is>
          <t>ICICI SECURITIES CP RED 06-03-2026**</t>
        </is>
      </c>
      <c r="B70" s="30" t="inlineStr">
        <is>
          <t>INE763G14XX9</t>
        </is>
      </c>
      <c r="C70" s="30" t="inlineStr">
        <is>
          <t>CRISIL A1+</t>
        </is>
      </c>
      <c r="D70" s="13" t="n">
        <v>2500000</v>
      </c>
      <c r="E70" s="14" t="n">
        <v>2471.91</v>
      </c>
      <c r="F70" s="15" t="n">
        <v>0.0107</v>
      </c>
      <c r="G70" s="15" t="n">
        <v>0.064803</v>
      </c>
    </row>
    <row r="71">
      <c r="A71" s="12" t="inlineStr">
        <is>
          <t>ADITYA BIRLA CAPITAL CP RED 18-03-2026**</t>
        </is>
      </c>
      <c r="B71" s="30" t="inlineStr">
        <is>
          <t>INE674K14974</t>
        </is>
      </c>
      <c r="C71" s="30" t="inlineStr">
        <is>
          <t>CRISIL A1+</t>
        </is>
      </c>
      <c r="D71" s="13" t="n">
        <v>2500000</v>
      </c>
      <c r="E71" s="14" t="n">
        <v>2467.12</v>
      </c>
      <c r="F71" s="15" t="n">
        <v>0.0107</v>
      </c>
      <c r="G71" s="15" t="n">
        <v>0.064001</v>
      </c>
    </row>
    <row r="72">
      <c r="A72" s="12" t="inlineStr">
        <is>
          <t>360 ONE PRIME LTD. CP 29-05-26**</t>
        </is>
      </c>
      <c r="B72" s="30" t="inlineStr">
        <is>
          <t>INE248U14SL7</t>
        </is>
      </c>
      <c r="C72" s="30" t="inlineStr">
        <is>
          <t>ICRA A1+</t>
        </is>
      </c>
      <c r="D72" s="13" t="n">
        <v>2500000</v>
      </c>
      <c r="E72" s="14" t="n">
        <v>2423.12</v>
      </c>
      <c r="F72" s="15" t="n">
        <v>0.0105</v>
      </c>
      <c r="G72" s="15" t="n">
        <v>0.07825</v>
      </c>
    </row>
    <row r="73">
      <c r="A73" s="16" t="inlineStr">
        <is>
          <t>Sub Total</t>
        </is>
      </c>
      <c r="B73" s="31" t="n"/>
      <c r="C73" s="31" t="n"/>
      <c r="D73" s="17" t="n"/>
      <c r="E73" s="18" t="n">
        <v>61612.18</v>
      </c>
      <c r="F73" s="19" t="n">
        <v>0.2679</v>
      </c>
      <c r="G73" s="20" t="n"/>
    </row>
    <row r="74">
      <c r="A74" s="12" t="n"/>
      <c r="B74" s="30" t="n"/>
      <c r="C74" s="30" t="n"/>
      <c r="D74" s="13" t="n"/>
      <c r="E74" s="14" t="n"/>
      <c r="F74" s="15" t="n"/>
      <c r="G74" s="15" t="n"/>
    </row>
    <row r="75">
      <c r="A75" s="21" t="inlineStr">
        <is>
          <t>TOTAL</t>
        </is>
      </c>
      <c r="B75" s="32" t="n"/>
      <c r="C75" s="32" t="n"/>
      <c r="D75" s="22" t="n"/>
      <c r="E75" s="18" t="n">
        <v>244459.32</v>
      </c>
      <c r="F75" s="19" t="n">
        <v>1.0628</v>
      </c>
      <c r="G75" s="20" t="n"/>
    </row>
    <row r="76">
      <c r="A76" s="12" t="n"/>
      <c r="B76" s="30" t="n"/>
      <c r="C76" s="30" t="n"/>
      <c r="D76" s="13" t="n"/>
      <c r="E76" s="14" t="n"/>
      <c r="F76" s="15" t="n"/>
      <c r="G76" s="15" t="n"/>
    </row>
    <row r="77">
      <c r="A77" s="12" t="n"/>
      <c r="B77" s="30" t="n"/>
      <c r="C77" s="30" t="n"/>
      <c r="D77" s="13" t="n"/>
      <c r="E77" s="14" t="n"/>
      <c r="F77" s="15" t="n"/>
      <c r="G77" s="15" t="n"/>
    </row>
    <row r="78">
      <c r="A78" s="16" t="inlineStr">
        <is>
          <t>Investment in AIF</t>
        </is>
      </c>
      <c r="B78" s="30" t="n"/>
      <c r="C78" s="30" t="n"/>
      <c r="D78" s="13" t="n"/>
      <c r="E78" s="14" t="n"/>
      <c r="F78" s="15" t="n"/>
      <c r="G78" s="15" t="n"/>
    </row>
    <row r="79">
      <c r="A79" s="12" t="inlineStr">
        <is>
          <t>SBI CDMDF--A2</t>
        </is>
      </c>
      <c r="B79" s="30" t="inlineStr">
        <is>
          <t>INF0RQ622028</t>
        </is>
      </c>
      <c r="C79" s="30" t="n"/>
      <c r="D79" s="13" t="n">
        <v>4860.902</v>
      </c>
      <c r="E79" s="14" t="n">
        <v>561.62</v>
      </c>
      <c r="F79" s="15" t="n">
        <v>0.0024</v>
      </c>
      <c r="G79" s="15" t="n"/>
    </row>
    <row r="80">
      <c r="A80" s="12" t="n"/>
      <c r="B80" s="30" t="n"/>
      <c r="C80" s="30" t="n"/>
      <c r="D80" s="13" t="n"/>
      <c r="E80" s="14" t="n"/>
      <c r="F80" s="15" t="n"/>
      <c r="G80" s="15" t="n"/>
    </row>
    <row r="81">
      <c r="A81" s="21" t="inlineStr">
        <is>
          <t>TOTAL</t>
        </is>
      </c>
      <c r="B81" s="32" t="n"/>
      <c r="C81" s="32" t="n"/>
      <c r="D81" s="22" t="n"/>
      <c r="E81" s="18" t="n">
        <v>561.62</v>
      </c>
      <c r="F81" s="19" t="n">
        <v>0.0024</v>
      </c>
      <c r="G81" s="20" t="n"/>
    </row>
    <row r="82">
      <c r="A82" s="12" t="n"/>
      <c r="B82" s="30" t="n"/>
      <c r="C82" s="30" t="n"/>
      <c r="D82" s="13" t="n"/>
      <c r="E82" s="14" t="n"/>
      <c r="F82" s="15" t="n"/>
      <c r="G82" s="15" t="n"/>
    </row>
    <row r="83">
      <c r="A83" s="16" t="inlineStr">
        <is>
          <t>TREPS / Reverse Repo</t>
        </is>
      </c>
      <c r="B83" s="30" t="n"/>
      <c r="C83" s="30" t="n"/>
      <c r="D83" s="13" t="n"/>
      <c r="E83" s="14" t="n"/>
      <c r="F83" s="15" t="n"/>
      <c r="G83" s="15" t="n"/>
    </row>
    <row r="84">
      <c r="A84" s="12" t="inlineStr">
        <is>
          <t>Clearing Corporation of India Ltd.</t>
        </is>
      </c>
      <c r="B84" s="30" t="n"/>
      <c r="C84" s="30" t="n"/>
      <c r="D84" s="13" t="n"/>
      <c r="E84" s="14" t="n">
        <v>13533.02</v>
      </c>
      <c r="F84" s="15" t="n">
        <v>0.0589</v>
      </c>
      <c r="G84" s="15" t="n">
        <v>0.053335</v>
      </c>
    </row>
    <row r="85">
      <c r="A85" s="16" t="inlineStr">
        <is>
          <t>Sub Total</t>
        </is>
      </c>
      <c r="B85" s="31" t="n"/>
      <c r="C85" s="31" t="n"/>
      <c r="D85" s="17" t="n"/>
      <c r="E85" s="18" t="n">
        <v>13533.02</v>
      </c>
      <c r="F85" s="19" t="n">
        <v>0.0589</v>
      </c>
      <c r="G85" s="20" t="n"/>
    </row>
    <row r="86">
      <c r="A86" s="12" t="n"/>
      <c r="B86" s="30" t="n"/>
      <c r="C86" s="30" t="n"/>
      <c r="D86" s="13" t="n"/>
      <c r="E86" s="14" t="n"/>
      <c r="F86" s="15" t="n"/>
      <c r="G86" s="15" t="n"/>
    </row>
    <row r="87">
      <c r="A87" s="21" t="inlineStr">
        <is>
          <t>TOTAL</t>
        </is>
      </c>
      <c r="B87" s="32" t="n"/>
      <c r="C87" s="32" t="n"/>
      <c r="D87" s="22" t="n"/>
      <c r="E87" s="18" t="n">
        <v>13533.02</v>
      </c>
      <c r="F87" s="19" t="n">
        <v>0.0589</v>
      </c>
      <c r="G87" s="20" t="n"/>
    </row>
    <row r="88">
      <c r="A88" s="12" t="inlineStr">
        <is>
          <t>Accrued Interest</t>
        </is>
      </c>
      <c r="B88" s="30" t="n"/>
      <c r="C88" s="30" t="n"/>
      <c r="D88" s="13" t="n"/>
      <c r="E88" s="14" t="n">
        <v>52.0716564</v>
      </c>
      <c r="F88" s="15" t="n">
        <v>0.000226</v>
      </c>
      <c r="G88" s="15" t="n"/>
    </row>
    <row r="89">
      <c r="A89" s="12" t="inlineStr">
        <is>
          <t>Net Receivables/(Payables)</t>
        </is>
      </c>
      <c r="B89" s="30" t="n"/>
      <c r="C89" s="30" t="n"/>
      <c r="D89" s="13" t="n"/>
      <c r="E89" s="23" t="n">
        <v>-30155.8816564</v>
      </c>
      <c r="F89" s="24" t="n">
        <v>-0.130926</v>
      </c>
      <c r="G89" s="15" t="n">
        <v>0.053335</v>
      </c>
    </row>
    <row r="90">
      <c r="A90" s="25" t="inlineStr">
        <is>
          <t>GRAND TOTAL</t>
        </is>
      </c>
      <c r="B90" s="33" t="n"/>
      <c r="C90" s="33" t="n"/>
      <c r="D90" s="26" t="n"/>
      <c r="E90" s="27" t="n">
        <v>229954.72</v>
      </c>
      <c r="F90" s="28" t="n">
        <v>1</v>
      </c>
      <c r="G90" s="28" t="n"/>
    </row>
    <row r="92">
      <c r="A92" s="74" t="inlineStr">
        <is>
          <t>#  Unlisted Security</t>
        </is>
      </c>
    </row>
    <row r="93">
      <c r="A93" s="74" t="inlineStr">
        <is>
          <t>**Non Traded Security</t>
        </is>
      </c>
    </row>
    <row r="95">
      <c r="A95" s="74" t="inlineStr">
        <is>
          <t>Notes:</t>
        </is>
      </c>
    </row>
    <row r="96" ht="29" customHeight="1">
      <c r="A96" s="48" t="inlineStr">
        <is>
          <t>1. Security in default beyond its maturiy date</t>
        </is>
      </c>
      <c r="B96" s="34" t="inlineStr">
        <is>
          <t>NIL</t>
        </is>
      </c>
    </row>
    <row r="97">
      <c r="A97" t="inlineStr">
        <is>
          <t>2. NAV at the beginning of the period (Rs. per unit)</t>
        </is>
      </c>
    </row>
    <row r="98">
      <c r="A98" t="inlineStr">
        <is>
          <t>Plan /option (Face Value 10)</t>
        </is>
      </c>
      <c r="B98" t="inlineStr">
        <is>
          <t>As on</t>
        </is>
      </c>
      <c r="C98" t="inlineStr">
        <is>
          <t>As on</t>
        </is>
      </c>
    </row>
    <row r="99">
      <c r="B99" s="49" t="n">
        <v>45989</v>
      </c>
      <c r="C99" s="49" t="n">
        <v>46022</v>
      </c>
    </row>
    <row r="100">
      <c r="A100" t="inlineStr">
        <is>
          <t>Direct Plan Annual IDCW Option</t>
        </is>
      </c>
      <c r="B100" t="n">
        <v>32.2111</v>
      </c>
      <c r="C100" t="n">
        <v>32.3903</v>
      </c>
    </row>
    <row r="101">
      <c r="A101" t="inlineStr">
        <is>
          <t>Direct Plan Bonus Option</t>
        </is>
      </c>
      <c r="B101" t="inlineStr">
        <is>
          <t xml:space="preserve">                              ^</t>
        </is>
      </c>
      <c r="C101" t="inlineStr">
        <is>
          <t xml:space="preserve">                                                  ^</t>
        </is>
      </c>
    </row>
    <row r="102">
      <c r="A102" t="inlineStr">
        <is>
          <t>Direct Plan Growth Option</t>
        </is>
      </c>
      <c r="B102" t="n">
        <v>32.2155</v>
      </c>
      <c r="C102" t="n">
        <v>32.3946</v>
      </c>
    </row>
    <row r="103">
      <c r="A103" t="inlineStr">
        <is>
          <t>Direct Plan IDCW Option</t>
        </is>
      </c>
      <c r="B103" t="n">
        <v>30.0449</v>
      </c>
      <c r="C103" t="n">
        <v>30.212</v>
      </c>
    </row>
    <row r="104">
      <c r="A104" t="inlineStr">
        <is>
          <t>Institutional Annual IDCW Option</t>
        </is>
      </c>
      <c r="B104" t="inlineStr">
        <is>
          <t xml:space="preserve">                              ^</t>
        </is>
      </c>
      <c r="C104" t="inlineStr">
        <is>
          <t xml:space="preserve">                                                  ^</t>
        </is>
      </c>
    </row>
    <row r="105">
      <c r="A105" t="inlineStr">
        <is>
          <t>Institutional Growth Option</t>
        </is>
      </c>
      <c r="B105" t="n">
        <v>24.9415</v>
      </c>
      <c r="C105" t="n">
        <v>25.0657</v>
      </c>
    </row>
    <row r="106">
      <c r="A106" t="inlineStr">
        <is>
          <t>Institutional IDCW Option</t>
        </is>
      </c>
      <c r="B106" t="inlineStr">
        <is>
          <t xml:space="preserve">                              ^</t>
        </is>
      </c>
      <c r="C106" t="inlineStr">
        <is>
          <t xml:space="preserve">                                                  ^</t>
        </is>
      </c>
    </row>
    <row r="107">
      <c r="A107" t="inlineStr">
        <is>
          <t>Regular Plan - Annual IDCW Option</t>
        </is>
      </c>
      <c r="B107" t="n">
        <v>28.906</v>
      </c>
      <c r="C107" t="n">
        <v>29.05</v>
      </c>
    </row>
    <row r="108">
      <c r="A108" t="inlineStr">
        <is>
          <t>Regular Plan - Bonus Option</t>
        </is>
      </c>
      <c r="B108" t="inlineStr">
        <is>
          <t xml:space="preserve">                              ^</t>
        </is>
      </c>
      <c r="C108" t="inlineStr">
        <is>
          <t xml:space="preserve">                                                  ^</t>
        </is>
      </c>
    </row>
    <row r="109">
      <c r="A109" t="inlineStr">
        <is>
          <t>Regular Plan - Growth</t>
        </is>
      </c>
      <c r="B109" t="n">
        <v>29.1465</v>
      </c>
      <c r="C109" t="n">
        <v>29.2917</v>
      </c>
    </row>
    <row r="110">
      <c r="A110" t="inlineStr">
        <is>
          <t>Regular Plan - IDCW Option</t>
        </is>
      </c>
      <c r="B110" t="n">
        <v>27.4184</v>
      </c>
      <c r="C110" t="n">
        <v>27.5549</v>
      </c>
    </row>
    <row r="111">
      <c r="A111" t="inlineStr">
        <is>
          <t>Regular Plan Bonus Option</t>
        </is>
      </c>
      <c r="B111" t="inlineStr">
        <is>
          <t xml:space="preserve">                              ^</t>
        </is>
      </c>
      <c r="C111" t="inlineStr">
        <is>
          <t xml:space="preserve">                                                  ^</t>
        </is>
      </c>
    </row>
    <row r="112">
      <c r="A112" t="inlineStr">
        <is>
          <t>^ There were no investors in this option.</t>
        </is>
      </c>
    </row>
    <row r="114">
      <c r="A114" t="inlineStr">
        <is>
          <t xml:space="preserve">3. Total Dividend (Net) declared during the month </t>
        </is>
      </c>
      <c r="B114" s="34" t="inlineStr">
        <is>
          <t>NIL</t>
        </is>
      </c>
    </row>
    <row r="115">
      <c r="A115" t="inlineStr">
        <is>
          <t>4. Bonus was declared during the month</t>
        </is>
      </c>
      <c r="B115" s="34" t="inlineStr">
        <is>
          <t>NIL</t>
        </is>
      </c>
    </row>
    <row r="116" ht="58" customHeight="1">
      <c r="A116" s="48" t="inlineStr">
        <is>
          <t>5. Investment in Repo of Corporate Debt Securities during the month ended December 31, 2025</t>
        </is>
      </c>
      <c r="B116" s="34" t="inlineStr">
        <is>
          <t>NIL</t>
        </is>
      </c>
    </row>
    <row r="117" ht="43.5" customHeight="1">
      <c r="A117" s="48" t="inlineStr">
        <is>
          <t>6. Investment in foreign securities/ADRs/GDRs at the end of the month</t>
        </is>
      </c>
      <c r="B117" s="34" t="inlineStr">
        <is>
          <t>NIL</t>
        </is>
      </c>
    </row>
    <row r="118">
      <c r="A118" t="inlineStr">
        <is>
          <t>7. Average Portfolio Maturity</t>
        </is>
      </c>
      <c r="B118" s="51" t="n">
        <v>0.415324</v>
      </c>
    </row>
    <row r="119" ht="72.5" customHeight="1">
      <c r="A119" s="48" t="inlineStr">
        <is>
          <t>8. Total gross exposure to derivative instruments (excluding reversed positions) at the end of the month (Rs. in Lakhs)</t>
        </is>
      </c>
      <c r="B119" s="34" t="inlineStr">
        <is>
          <t>NIL</t>
        </is>
      </c>
    </row>
    <row r="120">
      <c r="B120" s="34" t="n"/>
    </row>
    <row r="121" ht="58" customHeight="1">
      <c r="A121" s="48" t="inlineStr">
        <is>
          <t>9. Margin Deposits includes Margin money placed on derivatives other than margin money placed with bank</t>
        </is>
      </c>
      <c r="B121" s="34" t="inlineStr">
        <is>
          <t>NIL</t>
        </is>
      </c>
    </row>
    <row r="122" ht="58" customHeight="1">
      <c r="A122" s="48" t="inlineStr">
        <is>
          <t>10. Value of investment made by other schemes under same management (Rs. In Lakhs)</t>
        </is>
      </c>
      <c r="B122" t="n">
        <v>46555.59</v>
      </c>
    </row>
    <row r="123" ht="43.5" customHeight="1">
      <c r="A123" s="48" t="inlineStr">
        <is>
          <t>11. Number of instance of deviation In valuation of securities</t>
        </is>
      </c>
      <c r="B123" s="34" t="inlineStr">
        <is>
          <t>NIL</t>
        </is>
      </c>
    </row>
    <row r="124" ht="43.5" customHeight="1">
      <c r="A124" s="48" t="inlineStr">
        <is>
          <t>12. Total value and percentage of illiquid equity shares / securities</t>
        </is>
      </c>
      <c r="B124" s="34" t="inlineStr">
        <is>
          <t>NIL</t>
        </is>
      </c>
    </row>
    <row r="126">
      <c r="A126" t="inlineStr">
        <is>
          <t>Portfolio Information</t>
        </is>
      </c>
    </row>
    <row r="127">
      <c r="A127" s="52" t="inlineStr">
        <is>
          <t>Scheme Name :</t>
        </is>
      </c>
      <c r="B127" s="52" t="inlineStr">
        <is>
          <t>Edelweiss Money Market Fund</t>
        </is>
      </c>
    </row>
    <row r="128">
      <c r="A128" s="52" t="inlineStr">
        <is>
          <t>Description (if any)</t>
        </is>
      </c>
      <c r="B128" s="52" t="inlineStr">
        <is>
          <t>Money Market Fund</t>
        </is>
      </c>
    </row>
    <row r="129">
      <c r="A129" s="52" t="n"/>
      <c r="B129" s="52" t="n"/>
    </row>
    <row r="130">
      <c r="A130" s="52" t="inlineStr">
        <is>
          <t>Annualised Portfolio YTM* :</t>
        </is>
      </c>
      <c r="B130" s="53" t="n">
        <v>6.321749701551882</v>
      </c>
    </row>
    <row r="131">
      <c r="A131" s="52" t="n"/>
      <c r="B131" s="52" t="n"/>
    </row>
    <row r="132">
      <c r="A132" s="52" t="inlineStr">
        <is>
          <t>Macaulay Duration</t>
        </is>
      </c>
      <c r="B132" s="54" t="n">
        <v>0.4191</v>
      </c>
    </row>
    <row r="133">
      <c r="A133" s="52" t="inlineStr">
        <is>
          <t>Residual Maturity</t>
        </is>
      </c>
      <c r="B133" s="54" t="n">
        <v>0.4159980090508311</v>
      </c>
    </row>
    <row r="134">
      <c r="A134" s="52" t="n"/>
      <c r="B134" s="52" t="n"/>
    </row>
    <row r="135">
      <c r="A135" s="52" t="inlineStr">
        <is>
          <t xml:space="preserve">As on (Date) </t>
        </is>
      </c>
      <c r="B135" s="55" t="n">
        <v>46022</v>
      </c>
    </row>
    <row r="137" ht="70" customHeight="1">
      <c r="A137" s="76" t="inlineStr">
        <is>
          <t>Scheme Name</t>
        </is>
      </c>
      <c r="B137" s="76" t="inlineStr">
        <is>
          <t>Risk- O - Meter</t>
        </is>
      </c>
      <c r="C137" s="76" t="inlineStr">
        <is>
          <t>Benchmark of the Scheme</t>
        </is>
      </c>
      <c r="D137" s="76" t="inlineStr">
        <is>
          <t>Benchmark Risk-o-meter</t>
        </is>
      </c>
      <c r="E137" s="76" t="inlineStr">
        <is>
          <t>Benchmark of the Scheme</t>
        </is>
      </c>
      <c r="F137" s="76" t="inlineStr">
        <is>
          <t>Benchmark Risk-o-meter</t>
        </is>
      </c>
    </row>
    <row r="138" ht="70" customHeight="1">
      <c r="A138" s="76" t="inlineStr">
        <is>
          <t>Edelweiss Money Market Fund</t>
        </is>
      </c>
      <c r="B138" s="76" t="n"/>
      <c r="C138" s="76" t="inlineStr">
        <is>
          <t>CRISIL Money Market A-I Index (Tier I Benchmark)</t>
        </is>
      </c>
      <c r="D138" s="76" t="n"/>
      <c r="E138" s="76" t="inlineStr">
        <is>
          <t>NIFTY Money Market Index A-I (Tier II Scheme Benchmark)</t>
        </is>
      </c>
      <c r="F138" s="76" t="n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G92"/>
  <sheetViews>
    <sheetView showGridLines="0" workbookViewId="0">
      <pane ySplit="4" topLeftCell="A49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BHARAT BOND ETF – APRIL 2033 AS ON DECEMBER 31, 2025</t>
        </is>
      </c>
    </row>
    <row r="2" ht="35" customHeight="1">
      <c r="A2" s="75" t="inlineStr">
        <is>
          <t>(An open-ended Target Maturity Exchange Traded Bond Fund investing in constituents of Nifty BHARAT Bond Index - April 2033. A relatively high interest rate risk and relatively low credit risk.)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Equity &amp; Equity related</t>
        </is>
      </c>
      <c r="B7" s="30" t="n"/>
      <c r="C7" s="30" t="n"/>
      <c r="D7" s="13" t="n"/>
      <c r="E7" s="14" t="inlineStr">
        <is>
          <t>NIL</t>
        </is>
      </c>
      <c r="F7" s="15" t="inlineStr">
        <is>
          <t>NIL</t>
        </is>
      </c>
      <c r="G7" s="15" t="n"/>
    </row>
    <row r="8">
      <c r="A8" s="12" t="n"/>
      <c r="B8" s="30" t="n"/>
      <c r="C8" s="30" t="n"/>
      <c r="D8" s="13" t="n"/>
      <c r="E8" s="14" t="n"/>
      <c r="F8" s="15" t="n"/>
      <c r="G8" s="15" t="n"/>
    </row>
    <row r="9">
      <c r="A9" s="16" t="inlineStr">
        <is>
          <t>Debt Instruments</t>
        </is>
      </c>
      <c r="B9" s="30" t="n"/>
      <c r="C9" s="30" t="n"/>
      <c r="D9" s="13" t="n"/>
      <c r="E9" s="14" t="n"/>
      <c r="F9" s="15" t="n"/>
      <c r="G9" s="15" t="n"/>
    </row>
    <row r="10">
      <c r="A10" s="16" t="inlineStr">
        <is>
          <t>(a)Listed / Awaiting listing on stock Exchanges</t>
        </is>
      </c>
      <c r="B10" s="30" t="n"/>
      <c r="C10" s="30" t="n"/>
      <c r="D10" s="13" t="n"/>
      <c r="E10" s="14" t="n"/>
      <c r="F10" s="15" t="n"/>
      <c r="G10" s="15" t="n"/>
    </row>
    <row r="11">
      <c r="A11" s="12" t="inlineStr">
        <is>
          <t>7.55% NPCL NCD RED 23-12-2032**</t>
        </is>
      </c>
      <c r="B11" s="30" t="inlineStr">
        <is>
          <t>INE206D08493</t>
        </is>
      </c>
      <c r="C11" s="30" t="inlineStr">
        <is>
          <t>ICRA AAA</t>
        </is>
      </c>
      <c r="D11" s="13" t="n">
        <v>53500000</v>
      </c>
      <c r="E11" s="14" t="n">
        <v>54961.14</v>
      </c>
      <c r="F11" s="15" t="n">
        <v>0.0868</v>
      </c>
      <c r="G11" s="15" t="n">
        <v>0.0704</v>
      </c>
    </row>
    <row r="12">
      <c r="A12" s="12" t="inlineStr">
        <is>
          <t>6.90% HUDCO NCD RED 23-04-2032**</t>
        </is>
      </c>
      <c r="B12" s="30" t="inlineStr">
        <is>
          <t>INE031A08962</t>
        </is>
      </c>
      <c r="C12" s="30" t="inlineStr">
        <is>
          <t>ICRA AAA</t>
        </is>
      </c>
      <c r="D12" s="13" t="n">
        <v>50000000</v>
      </c>
      <c r="E12" s="14" t="n">
        <v>49481.45</v>
      </c>
      <c r="F12" s="15" t="n">
        <v>0.07820000000000001</v>
      </c>
      <c r="G12" s="15" t="n">
        <v>0.070995</v>
      </c>
    </row>
    <row r="13">
      <c r="A13" s="12" t="inlineStr">
        <is>
          <t>7.54% HPCL NCD RED 15-04-2033**</t>
        </is>
      </c>
      <c r="B13" s="30" t="inlineStr">
        <is>
          <t>INE094A08143</t>
        </is>
      </c>
      <c r="C13" s="30" t="inlineStr">
        <is>
          <t>CRISIL AAA</t>
        </is>
      </c>
      <c r="D13" s="13" t="n">
        <v>40500000</v>
      </c>
      <c r="E13" s="14" t="n">
        <v>41725.25</v>
      </c>
      <c r="F13" s="15" t="n">
        <v>0.0659</v>
      </c>
      <c r="G13" s="15" t="n">
        <v>0.07000000000000001</v>
      </c>
    </row>
    <row r="14">
      <c r="A14" s="12" t="inlineStr">
        <is>
          <t>7.47% IRFC SR166 NCD RED 15-04-2033**</t>
        </is>
      </c>
      <c r="B14" s="30" t="inlineStr">
        <is>
          <t>INE053F08213</t>
        </is>
      </c>
      <c r="C14" s="30" t="inlineStr">
        <is>
          <t>CRISIL AAA</t>
        </is>
      </c>
      <c r="D14" s="13" t="n">
        <v>39500000</v>
      </c>
      <c r="E14" s="14" t="n">
        <v>40208.47</v>
      </c>
      <c r="F14" s="15" t="n">
        <v>0.0635</v>
      </c>
      <c r="G14" s="15" t="n">
        <v>0.07145</v>
      </c>
    </row>
    <row r="15">
      <c r="A15" s="12" t="inlineStr">
        <is>
          <t>7.58% POWER FIN NCD RED 15-04-2033**</t>
        </is>
      </c>
      <c r="B15" s="30" t="inlineStr">
        <is>
          <t>INE134E08LW7</t>
        </is>
      </c>
      <c r="C15" s="30" t="inlineStr">
        <is>
          <t>CRISIL AAA</t>
        </is>
      </c>
      <c r="D15" s="13" t="n">
        <v>37700000</v>
      </c>
      <c r="E15" s="14" t="n">
        <v>38509.95</v>
      </c>
      <c r="F15" s="15" t="n">
        <v>0.0608</v>
      </c>
      <c r="G15" s="15" t="n">
        <v>0.07195</v>
      </c>
    </row>
    <row r="16">
      <c r="A16" s="12" t="inlineStr">
        <is>
          <t>7.54% NABARD NCD RED 15-04-2033**</t>
        </is>
      </c>
      <c r="B16" s="30" t="inlineStr">
        <is>
          <t>INE261F08DU6</t>
        </is>
      </c>
      <c r="C16" s="30" t="inlineStr">
        <is>
          <t>CRISIL AAA</t>
        </is>
      </c>
      <c r="D16" s="13" t="n">
        <v>37500000</v>
      </c>
      <c r="E16" s="14" t="n">
        <v>38194.13</v>
      </c>
      <c r="F16" s="15" t="n">
        <v>0.0603</v>
      </c>
      <c r="G16" s="15" t="n">
        <v>0.07195</v>
      </c>
    </row>
    <row r="17">
      <c r="A17" s="12" t="inlineStr">
        <is>
          <t>7.44% NTPC LTD. SR 79 NCD RED 15-04-2033**</t>
        </is>
      </c>
      <c r="B17" s="30" t="inlineStr">
        <is>
          <t>INE733E08239</t>
        </is>
      </c>
      <c r="C17" s="30" t="inlineStr">
        <is>
          <t>CRISIL AAA</t>
        </is>
      </c>
      <c r="D17" s="13" t="n">
        <v>35000000</v>
      </c>
      <c r="E17" s="14" t="n">
        <v>35874.2</v>
      </c>
      <c r="F17" s="15" t="n">
        <v>0.0567</v>
      </c>
      <c r="G17" s="15" t="n">
        <v>0.06995</v>
      </c>
    </row>
    <row r="18">
      <c r="A18" s="12" t="inlineStr">
        <is>
          <t>7.52% HUDCO SERIES B NCD RED 15-04-2033**</t>
        </is>
      </c>
      <c r="B18" s="30" t="inlineStr">
        <is>
          <t>INE031A08863</t>
        </is>
      </c>
      <c r="C18" s="30" t="inlineStr">
        <is>
          <t>ICRA AAA</t>
        </is>
      </c>
      <c r="D18" s="13" t="n">
        <v>35000000</v>
      </c>
      <c r="E18" s="14" t="n">
        <v>35696.64</v>
      </c>
      <c r="F18" s="15" t="n">
        <v>0.0564</v>
      </c>
      <c r="G18" s="15" t="n">
        <v>0.071644</v>
      </c>
    </row>
    <row r="19">
      <c r="A19" s="12" t="inlineStr">
        <is>
          <t>7.75% IRFC NCD RED 15-04-2033**</t>
        </is>
      </c>
      <c r="B19" s="30" t="inlineStr">
        <is>
          <t>INE053F08270</t>
        </is>
      </c>
      <c r="C19" s="30" t="inlineStr">
        <is>
          <t>CRISIL AAA</t>
        </is>
      </c>
      <c r="D19" s="13" t="n">
        <v>34500000</v>
      </c>
      <c r="E19" s="14" t="n">
        <v>35652.96</v>
      </c>
      <c r="F19" s="15" t="n">
        <v>0.0563</v>
      </c>
      <c r="G19" s="15" t="n">
        <v>0.07145</v>
      </c>
    </row>
    <row r="20">
      <c r="A20" s="12" t="inlineStr">
        <is>
          <t>7.53% RECL SR 217 NCD RED 31-03-2033**</t>
        </is>
      </c>
      <c r="B20" s="30" t="inlineStr">
        <is>
          <t>INE020B08EC1</t>
        </is>
      </c>
      <c r="C20" s="30" t="inlineStr">
        <is>
          <t>CRISIL AAA</t>
        </is>
      </c>
      <c r="D20" s="13" t="n">
        <v>35000000</v>
      </c>
      <c r="E20" s="14" t="n">
        <v>35617.72</v>
      </c>
      <c r="F20" s="15" t="n">
        <v>0.0563</v>
      </c>
      <c r="G20" s="15" t="n">
        <v>0.07199999999999999</v>
      </c>
    </row>
    <row r="21">
      <c r="A21" s="12" t="inlineStr">
        <is>
          <t>6.92% REC LTD NCD RED 20-03-2032**</t>
        </is>
      </c>
      <c r="B21" s="30" t="inlineStr">
        <is>
          <t>INE020B08DV3</t>
        </is>
      </c>
      <c r="C21" s="30" t="inlineStr">
        <is>
          <t>CRISIL AAA</t>
        </is>
      </c>
      <c r="D21" s="13" t="n">
        <v>24000000</v>
      </c>
      <c r="E21" s="14" t="n">
        <v>23750.06</v>
      </c>
      <c r="F21" s="15" t="n">
        <v>0.0375</v>
      </c>
      <c r="G21" s="15" t="n">
        <v>0.07124999999999999</v>
      </c>
    </row>
    <row r="22">
      <c r="A22" s="12" t="inlineStr">
        <is>
          <t>7.70% PFC SR BS226 B NCD RED 15-04-2033**</t>
        </is>
      </c>
      <c r="B22" s="30" t="inlineStr">
        <is>
          <t>INE134E08MI4</t>
        </is>
      </c>
      <c r="C22" s="30" t="inlineStr">
        <is>
          <t>CRISIL AAA</t>
        </is>
      </c>
      <c r="D22" s="13" t="n">
        <v>16000000</v>
      </c>
      <c r="E22" s="14" t="n">
        <v>16439.63</v>
      </c>
      <c r="F22" s="15" t="n">
        <v>0.026</v>
      </c>
      <c r="G22" s="15" t="n">
        <v>0.07195</v>
      </c>
    </row>
    <row r="23">
      <c r="A23" s="12" t="inlineStr">
        <is>
          <t>7.88% EXIM BANK SR U05 NCD 11-01-2033**</t>
        </is>
      </c>
      <c r="B23" s="30" t="inlineStr">
        <is>
          <t>INE514E08FQ4</t>
        </is>
      </c>
      <c r="C23" s="30" t="inlineStr">
        <is>
          <t>CRISIL AAA</t>
        </is>
      </c>
      <c r="D23" s="13" t="n">
        <v>15000000</v>
      </c>
      <c r="E23" s="14" t="n">
        <v>15637.49</v>
      </c>
      <c r="F23" s="15" t="n">
        <v>0.0247</v>
      </c>
      <c r="G23" s="15" t="n">
        <v>0.0709</v>
      </c>
    </row>
    <row r="24">
      <c r="A24" s="12" t="inlineStr">
        <is>
          <t>8.5% EXIM BANK NCD RED 14-03-2033**</t>
        </is>
      </c>
      <c r="B24" s="30" t="inlineStr">
        <is>
          <t>INE514E08FS0</t>
        </is>
      </c>
      <c r="C24" s="30" t="inlineStr">
        <is>
          <t>CRISIL AAA</t>
        </is>
      </c>
      <c r="D24" s="13" t="n">
        <v>14500000</v>
      </c>
      <c r="E24" s="14" t="n">
        <v>15615.62</v>
      </c>
      <c r="F24" s="15" t="n">
        <v>0.0247</v>
      </c>
      <c r="G24" s="15" t="n">
        <v>0.0709</v>
      </c>
    </row>
    <row r="25">
      <c r="A25" s="12" t="inlineStr">
        <is>
          <t>7.69% RECL SR 218 NCD RED 31-01-2033**</t>
        </is>
      </c>
      <c r="B25" s="30" t="inlineStr">
        <is>
          <t>INE020B08EE7</t>
        </is>
      </c>
      <c r="C25" s="30" t="inlineStr">
        <is>
          <t>CRISIL AAA</t>
        </is>
      </c>
      <c r="D25" s="13" t="n">
        <v>15000000</v>
      </c>
      <c r="E25" s="14" t="n">
        <v>15393.89</v>
      </c>
      <c r="F25" s="15" t="n">
        <v>0.0243</v>
      </c>
      <c r="G25" s="15" t="n">
        <v>0.07199999999999999</v>
      </c>
    </row>
    <row r="26">
      <c r="A26" s="12" t="inlineStr">
        <is>
          <t>6.92% POWER FINANCE NCD 14-04-32**</t>
        </is>
      </c>
      <c r="B26" s="30" t="inlineStr">
        <is>
          <t>INE134E08LN6</t>
        </is>
      </c>
      <c r="C26" s="30" t="inlineStr">
        <is>
          <t>CRISIL AAA</t>
        </is>
      </c>
      <c r="D26" s="13" t="n">
        <v>13500000</v>
      </c>
      <c r="E26" s="14" t="n">
        <v>13363.87</v>
      </c>
      <c r="F26" s="15" t="n">
        <v>0.0211</v>
      </c>
      <c r="G26" s="15" t="n">
        <v>0.0713</v>
      </c>
    </row>
    <row r="27">
      <c r="A27" s="12" t="inlineStr">
        <is>
          <t>7.82% PFC SR BS225 NCD RED 11-03-2033**</t>
        </is>
      </c>
      <c r="B27" s="30" t="inlineStr">
        <is>
          <t>INE134E08MD5</t>
        </is>
      </c>
      <c r="C27" s="30" t="inlineStr">
        <is>
          <t>CRISIL AAA</t>
        </is>
      </c>
      <c r="D27" s="13" t="n">
        <v>10000000</v>
      </c>
      <c r="E27" s="14" t="n">
        <v>10337.34</v>
      </c>
      <c r="F27" s="15" t="n">
        <v>0.0163</v>
      </c>
      <c r="G27" s="15" t="n">
        <v>0.07195</v>
      </c>
    </row>
    <row r="28">
      <c r="A28" s="12" t="inlineStr">
        <is>
          <t>7.44% NTPC LTD. SR 78 NCD RED 25-08-2032**</t>
        </is>
      </c>
      <c r="B28" s="30" t="inlineStr">
        <is>
          <t>INE733E08221</t>
        </is>
      </c>
      <c r="C28" s="30" t="inlineStr">
        <is>
          <t>CRISIL AAA</t>
        </is>
      </c>
      <c r="D28" s="13" t="n">
        <v>8000000</v>
      </c>
      <c r="E28" s="14" t="n">
        <v>8192.299999999999</v>
      </c>
      <c r="F28" s="15" t="n">
        <v>0.0129</v>
      </c>
      <c r="G28" s="15" t="n">
        <v>0.06965</v>
      </c>
    </row>
    <row r="29">
      <c r="A29" s="12" t="inlineStr">
        <is>
          <t>7.65% IRFC NCD SR167 RED 30-12-2032**</t>
        </is>
      </c>
      <c r="B29" s="30" t="inlineStr">
        <is>
          <t>INE053F08221</t>
        </is>
      </c>
      <c r="C29" s="30" t="inlineStr">
        <is>
          <t>CRISIL AAA</t>
        </is>
      </c>
      <c r="D29" s="13" t="n">
        <v>6500000</v>
      </c>
      <c r="E29" s="14" t="n">
        <v>6697.89</v>
      </c>
      <c r="F29" s="15" t="n">
        <v>0.0106</v>
      </c>
      <c r="G29" s="15" t="n">
        <v>0.0708</v>
      </c>
    </row>
    <row r="30">
      <c r="A30" s="12" t="inlineStr">
        <is>
          <t>7.5% REC LTD 214B NCD RED 28-02-2033**</t>
        </is>
      </c>
      <c r="B30" s="30" t="inlineStr">
        <is>
          <t>INE020B08DX9</t>
        </is>
      </c>
      <c r="C30" s="30" t="inlineStr">
        <is>
          <t>CRISIL AAA</t>
        </is>
      </c>
      <c r="D30" s="13" t="n">
        <v>5000000</v>
      </c>
      <c r="E30" s="14" t="n">
        <v>5078.47</v>
      </c>
      <c r="F30" s="15" t="n">
        <v>0.008</v>
      </c>
      <c r="G30" s="15" t="n">
        <v>0.07205300000000001</v>
      </c>
    </row>
    <row r="31">
      <c r="A31" s="12" t="inlineStr">
        <is>
          <t>7.65% IRFC SR 168B NCD RED 18-04-2033**</t>
        </is>
      </c>
      <c r="B31" s="30" t="inlineStr">
        <is>
          <t>INE053F08247</t>
        </is>
      </c>
      <c r="C31" s="30" t="inlineStr">
        <is>
          <t>CRISIL AAA</t>
        </is>
      </c>
      <c r="D31" s="13" t="n">
        <v>2500000</v>
      </c>
      <c r="E31" s="14" t="n">
        <v>2569.78</v>
      </c>
      <c r="F31" s="15" t="n">
        <v>0.0041</v>
      </c>
      <c r="G31" s="15" t="n">
        <v>0.07145</v>
      </c>
    </row>
    <row r="32">
      <c r="A32" s="12" t="inlineStr">
        <is>
          <t>7.40% EXIM BANK NCD SR Z02 RED 14-03-29**</t>
        </is>
      </c>
      <c r="B32" s="30" t="inlineStr">
        <is>
          <t>INE514E08GC2</t>
        </is>
      </c>
      <c r="C32" s="30" t="inlineStr">
        <is>
          <t>CRISIL AAA</t>
        </is>
      </c>
      <c r="D32" s="13" t="n">
        <v>2500000</v>
      </c>
      <c r="E32" s="14" t="n">
        <v>2537.69</v>
      </c>
      <c r="F32" s="15" t="n">
        <v>0.004</v>
      </c>
      <c r="G32" s="15" t="n">
        <v>0.06845</v>
      </c>
    </row>
    <row r="33">
      <c r="A33" s="12" t="inlineStr">
        <is>
          <t>7.69% NABARD NCD SR LTIF 1E 31-03-2032**</t>
        </is>
      </c>
      <c r="B33" s="30" t="inlineStr">
        <is>
          <t>INE261F08832</t>
        </is>
      </c>
      <c r="C33" s="30" t="inlineStr">
        <is>
          <t>CRISIL AAA</t>
        </is>
      </c>
      <c r="D33" s="13" t="n">
        <v>1000000</v>
      </c>
      <c r="E33" s="14" t="n">
        <v>1026.96</v>
      </c>
      <c r="F33" s="15" t="n">
        <v>0.0016</v>
      </c>
      <c r="G33" s="15" t="n">
        <v>0.0713</v>
      </c>
    </row>
    <row r="34">
      <c r="A34" s="16" t="inlineStr">
        <is>
          <t>Sub Total</t>
        </is>
      </c>
      <c r="B34" s="31" t="n"/>
      <c r="C34" s="31" t="n"/>
      <c r="D34" s="17" t="n"/>
      <c r="E34" s="18" t="n">
        <v>542562.9</v>
      </c>
      <c r="F34" s="19" t="n">
        <v>0.857</v>
      </c>
      <c r="G34" s="20" t="n"/>
    </row>
    <row r="35">
      <c r="A35" s="12" t="n"/>
      <c r="B35" s="30" t="n"/>
      <c r="C35" s="30" t="n"/>
      <c r="D35" s="13" t="n"/>
      <c r="E35" s="14" t="n"/>
      <c r="F35" s="15" t="n"/>
      <c r="G35" s="15" t="n"/>
    </row>
    <row r="36">
      <c r="A36" s="16" t="inlineStr">
        <is>
          <t>Government Securities</t>
        </is>
      </c>
      <c r="B36" s="30" t="n"/>
      <c r="C36" s="30" t="n"/>
      <c r="D36" s="13" t="n"/>
      <c r="E36" s="14" t="n"/>
      <c r="F36" s="15" t="n"/>
      <c r="G36" s="15" t="n"/>
    </row>
    <row r="37">
      <c r="A37" s="12" t="inlineStr">
        <is>
          <t>7.26% GOVT OF INDIA RED 06-02-2033</t>
        </is>
      </c>
      <c r="B37" s="30" t="inlineStr">
        <is>
          <t>IN0020220151</t>
        </is>
      </c>
      <c r="C37" s="30" t="inlineStr">
        <is>
          <t>SOVEREIGN</t>
        </is>
      </c>
      <c r="D37" s="13" t="n">
        <v>70000000</v>
      </c>
      <c r="E37" s="14" t="n">
        <v>72472.61</v>
      </c>
      <c r="F37" s="15" t="n">
        <v>0.1145</v>
      </c>
      <c r="G37" s="15" t="n">
        <v>0.06736200000000001</v>
      </c>
    </row>
    <row r="38">
      <c r="A38" s="16" t="inlineStr">
        <is>
          <t>Sub Total</t>
        </is>
      </c>
      <c r="B38" s="31" t="n"/>
      <c r="C38" s="31" t="n"/>
      <c r="D38" s="17" t="n"/>
      <c r="E38" s="18" t="n">
        <v>72472.61</v>
      </c>
      <c r="F38" s="19" t="n">
        <v>0.1145</v>
      </c>
      <c r="G38" s="20" t="n"/>
    </row>
    <row r="39">
      <c r="A39" s="12" t="n"/>
      <c r="B39" s="30" t="n"/>
      <c r="C39" s="30" t="n"/>
      <c r="D39" s="13" t="n"/>
      <c r="E39" s="14" t="n"/>
      <c r="F39" s="15" t="n"/>
      <c r="G39" s="15" t="n"/>
    </row>
    <row r="40">
      <c r="A40" s="16" t="inlineStr">
        <is>
          <t>(b)Privately Placed/Unlisted</t>
        </is>
      </c>
      <c r="B40" s="30" t="n"/>
      <c r="C40" s="30" t="n"/>
      <c r="D40" s="13" t="n"/>
      <c r="E40" s="14" t="n"/>
      <c r="F40" s="15" t="n"/>
      <c r="G40" s="15" t="n"/>
    </row>
    <row r="41">
      <c r="A41" s="16" t="inlineStr">
        <is>
          <t>Sub Total</t>
        </is>
      </c>
      <c r="B41" s="30" t="n"/>
      <c r="C41" s="30" t="n"/>
      <c r="D41" s="13" t="n"/>
      <c r="E41" s="35" t="inlineStr">
        <is>
          <t>NIL</t>
        </is>
      </c>
      <c r="F41" s="36" t="inlineStr">
        <is>
          <t>NIL</t>
        </is>
      </c>
      <c r="G41" s="15" t="n"/>
    </row>
    <row r="42">
      <c r="A42" s="12" t="n"/>
      <c r="B42" s="30" t="n"/>
      <c r="C42" s="30" t="n"/>
      <c r="D42" s="13" t="n"/>
      <c r="E42" s="14" t="n"/>
      <c r="F42" s="15" t="n"/>
      <c r="G42" s="15" t="n"/>
    </row>
    <row r="43">
      <c r="A43" s="16" t="inlineStr">
        <is>
          <t>(c)Securitised Debt Instruments</t>
        </is>
      </c>
      <c r="B43" s="30" t="n"/>
      <c r="C43" s="30" t="n"/>
      <c r="D43" s="13" t="n"/>
      <c r="E43" s="14" t="n"/>
      <c r="F43" s="15" t="n"/>
      <c r="G43" s="15" t="n"/>
    </row>
    <row r="44">
      <c r="A44" s="16" t="inlineStr">
        <is>
          <t>Sub Total</t>
        </is>
      </c>
      <c r="B44" s="30" t="n"/>
      <c r="C44" s="30" t="n"/>
      <c r="D44" s="13" t="n"/>
      <c r="E44" s="35" t="inlineStr">
        <is>
          <t>NIL</t>
        </is>
      </c>
      <c r="F44" s="36" t="inlineStr">
        <is>
          <t>NIL</t>
        </is>
      </c>
      <c r="G44" s="15" t="n"/>
    </row>
    <row r="45">
      <c r="A45" s="12" t="n"/>
      <c r="B45" s="30" t="n"/>
      <c r="C45" s="30" t="n"/>
      <c r="D45" s="13" t="n"/>
      <c r="E45" s="14" t="n"/>
      <c r="F45" s="15" t="n"/>
      <c r="G45" s="15" t="n"/>
    </row>
    <row r="46">
      <c r="A46" s="21" t="inlineStr">
        <is>
          <t>TOTAL</t>
        </is>
      </c>
      <c r="B46" s="32" t="n"/>
      <c r="C46" s="32" t="n"/>
      <c r="D46" s="22" t="n"/>
      <c r="E46" s="18" t="n">
        <v>615035.51</v>
      </c>
      <c r="F46" s="19" t="n">
        <v>0.9715</v>
      </c>
      <c r="G46" s="20" t="n"/>
    </row>
    <row r="47">
      <c r="A47" s="12" t="n"/>
      <c r="B47" s="30" t="n"/>
      <c r="C47" s="30" t="n"/>
      <c r="D47" s="13" t="n"/>
      <c r="E47" s="14" t="n"/>
      <c r="F47" s="15" t="n"/>
      <c r="G47" s="15" t="n"/>
    </row>
    <row r="48">
      <c r="A48" s="12" t="n"/>
      <c r="B48" s="30" t="n"/>
      <c r="C48" s="30" t="n"/>
      <c r="D48" s="13" t="n"/>
      <c r="E48" s="14" t="n"/>
      <c r="F48" s="15" t="n"/>
      <c r="G48" s="15" t="n"/>
    </row>
    <row r="49">
      <c r="A49" s="16" t="inlineStr">
        <is>
          <t>TREPS / Reverse Repo</t>
        </is>
      </c>
      <c r="B49" s="30" t="n"/>
      <c r="C49" s="30" t="n"/>
      <c r="D49" s="13" t="n"/>
      <c r="E49" s="14" t="n"/>
      <c r="F49" s="15" t="n"/>
      <c r="G49" s="15" t="n"/>
    </row>
    <row r="50">
      <c r="A50" s="12" t="inlineStr">
        <is>
          <t>Clearing Corporation of India Ltd.</t>
        </is>
      </c>
      <c r="B50" s="30" t="n"/>
      <c r="C50" s="30" t="n"/>
      <c r="D50" s="13" t="n"/>
      <c r="E50" s="14" t="n">
        <v>5158.25</v>
      </c>
      <c r="F50" s="15" t="n">
        <v>0.0081</v>
      </c>
      <c r="G50" s="15" t="n">
        <v>0.053335</v>
      </c>
    </row>
    <row r="51">
      <c r="A51" s="16" t="inlineStr">
        <is>
          <t>Sub Total</t>
        </is>
      </c>
      <c r="B51" s="31" t="n"/>
      <c r="C51" s="31" t="n"/>
      <c r="D51" s="17" t="n"/>
      <c r="E51" s="18" t="n">
        <v>5158.25</v>
      </c>
      <c r="F51" s="19" t="n">
        <v>0.0081</v>
      </c>
      <c r="G51" s="20" t="n"/>
    </row>
    <row r="52">
      <c r="A52" s="12" t="n"/>
      <c r="B52" s="30" t="n"/>
      <c r="C52" s="30" t="n"/>
      <c r="D52" s="13" t="n"/>
      <c r="E52" s="14" t="n"/>
      <c r="F52" s="15" t="n"/>
      <c r="G52" s="15" t="n"/>
    </row>
    <row r="53">
      <c r="A53" s="21" t="inlineStr">
        <is>
          <t>TOTAL</t>
        </is>
      </c>
      <c r="B53" s="32" t="n"/>
      <c r="C53" s="32" t="n"/>
      <c r="D53" s="22" t="n"/>
      <c r="E53" s="18" t="n">
        <v>5158.25</v>
      </c>
      <c r="F53" s="19" t="n">
        <v>0.0081</v>
      </c>
      <c r="G53" s="20" t="n"/>
    </row>
    <row r="54">
      <c r="A54" s="12" t="inlineStr">
        <is>
          <t>Accrued Interest</t>
        </is>
      </c>
      <c r="B54" s="30" t="n"/>
      <c r="C54" s="30" t="n"/>
      <c r="D54" s="13" t="n"/>
      <c r="E54" s="14" t="n">
        <v>17234.1217217</v>
      </c>
      <c r="F54" s="15" t="n">
        <v>0.027221</v>
      </c>
      <c r="G54" s="15" t="n"/>
    </row>
    <row r="55">
      <c r="A55" s="12" t="inlineStr">
        <is>
          <t>Net Receivables/(Payables)</t>
        </is>
      </c>
      <c r="B55" s="30" t="n"/>
      <c r="C55" s="30" t="n"/>
      <c r="D55" s="13" t="n"/>
      <c r="E55" s="23" t="n">
        <v>-4329.8817217</v>
      </c>
      <c r="F55" s="24" t="n">
        <v>-0.006821</v>
      </c>
      <c r="G55" s="15" t="n">
        <v>0.053335</v>
      </c>
    </row>
    <row r="56">
      <c r="A56" s="25" t="inlineStr">
        <is>
          <t>GRAND TOTAL</t>
        </is>
      </c>
      <c r="B56" s="33" t="n"/>
      <c r="C56" s="33" t="n"/>
      <c r="D56" s="26" t="n"/>
      <c r="E56" s="27" t="n">
        <v>633098</v>
      </c>
      <c r="F56" s="28" t="n">
        <v>1</v>
      </c>
      <c r="G56" s="28" t="n"/>
    </row>
    <row r="58">
      <c r="A58" s="74" t="inlineStr">
        <is>
          <t>**Non Traded Security</t>
        </is>
      </c>
    </row>
    <row r="59">
      <c r="A59" s="74" t="inlineStr">
        <is>
          <t>In accordance with SEBI Circular no. SEBI/HO/IMD/PoD2/P/CIR/2024/183 dated December 13, 2024, Debt Index Replication Factor (DIRF) is 68.4%.</t>
        </is>
      </c>
    </row>
    <row r="61">
      <c r="A61" s="74" t="inlineStr">
        <is>
          <t>Notes:</t>
        </is>
      </c>
    </row>
    <row r="62" ht="29" customHeight="1">
      <c r="A62" s="48" t="inlineStr">
        <is>
          <t>1. Security in default beyond its maturiy date</t>
        </is>
      </c>
      <c r="B62" s="34" t="inlineStr">
        <is>
          <t>NIL</t>
        </is>
      </c>
    </row>
    <row r="63">
      <c r="A63" t="inlineStr">
        <is>
          <t>2. NAV at the beginning of the period (Rs. per unit)</t>
        </is>
      </c>
    </row>
    <row r="64">
      <c r="A64" t="inlineStr">
        <is>
          <t>Plan /option (Face Value 1000)</t>
        </is>
      </c>
      <c r="B64" t="inlineStr">
        <is>
          <t>As on</t>
        </is>
      </c>
      <c r="C64" t="inlineStr">
        <is>
          <t>As on</t>
        </is>
      </c>
    </row>
    <row r="65">
      <c r="B65" s="49" t="n">
        <v>45989</v>
      </c>
      <c r="C65" s="49" t="n">
        <v>46022</v>
      </c>
    </row>
    <row r="66">
      <c r="A66" t="inlineStr">
        <is>
          <t>Growth Option</t>
        </is>
      </c>
      <c r="B66" t="n">
        <v>1274.9018</v>
      </c>
      <c r="C66" t="n">
        <v>1273.7599</v>
      </c>
    </row>
    <row r="68">
      <c r="A68" t="inlineStr">
        <is>
          <t xml:space="preserve">3. Total Dividend (Net) declared during the month </t>
        </is>
      </c>
      <c r="B68" s="34" t="inlineStr">
        <is>
          <t>NIL</t>
        </is>
      </c>
    </row>
    <row r="69">
      <c r="A69" t="inlineStr">
        <is>
          <t>4. Bonus was declared during the month</t>
        </is>
      </c>
      <c r="B69" s="34" t="inlineStr">
        <is>
          <t>NIL</t>
        </is>
      </c>
    </row>
    <row r="70" ht="58" customHeight="1">
      <c r="A70" s="48" t="inlineStr">
        <is>
          <t>5. Investment in Repo of Corporate Debt Securities during the month ended December 31, 2025</t>
        </is>
      </c>
      <c r="B70" s="34" t="inlineStr">
        <is>
          <t>NIL</t>
        </is>
      </c>
    </row>
    <row r="71" ht="43.5" customHeight="1">
      <c r="A71" s="48" t="inlineStr">
        <is>
          <t>6. Investment in foreign securities/ADRs/GDRs at the end of the month</t>
        </is>
      </c>
      <c r="B71" s="34" t="inlineStr">
        <is>
          <t>NIL</t>
        </is>
      </c>
    </row>
    <row r="72">
      <c r="A72" t="inlineStr">
        <is>
          <t>7. Average Portfolio Maturity</t>
        </is>
      </c>
      <c r="B72" s="51">
        <f>B87</f>
        <v/>
      </c>
    </row>
    <row r="73" ht="72.5" customHeight="1">
      <c r="A73" s="48" t="inlineStr">
        <is>
          <t>8. Total gross exposure to derivative instruments (excluding reversed positions) at the end of the month (Rs. in Lakhs)</t>
        </is>
      </c>
      <c r="B73" s="34" t="inlineStr">
        <is>
          <t>NIL</t>
        </is>
      </c>
    </row>
    <row r="74">
      <c r="B74" s="34" t="n"/>
    </row>
    <row r="75" ht="58" customHeight="1">
      <c r="A75" s="48" t="inlineStr">
        <is>
          <t>9. Margin Deposits includes Margin money placed on derivatives other than margin money placed with bank</t>
        </is>
      </c>
      <c r="B75" s="34" t="inlineStr">
        <is>
          <t>NIL</t>
        </is>
      </c>
    </row>
    <row r="76" ht="58" customHeight="1">
      <c r="A76" s="48" t="inlineStr">
        <is>
          <t>10. Value of investment made by other schemes under same management (Rs. In Lakhs)</t>
        </is>
      </c>
      <c r="B76" t="n">
        <v>221512.39</v>
      </c>
    </row>
    <row r="77" ht="43.5" customHeight="1">
      <c r="A77" s="48" t="inlineStr">
        <is>
          <t>11. Number of instance of deviation In valuation of securities</t>
        </is>
      </c>
      <c r="B77" s="34" t="inlineStr">
        <is>
          <t>NIL</t>
        </is>
      </c>
    </row>
    <row r="78" ht="43.5" customHeight="1">
      <c r="A78" s="48" t="inlineStr">
        <is>
          <t>12. Total value and percentage of illiquid equity shares / securities</t>
        </is>
      </c>
      <c r="B78" s="34" t="inlineStr">
        <is>
          <t>NIL</t>
        </is>
      </c>
    </row>
    <row r="80">
      <c r="A80" t="inlineStr">
        <is>
          <t>Portfolio Information</t>
        </is>
      </c>
    </row>
    <row r="81">
      <c r="A81" s="52" t="inlineStr">
        <is>
          <t>Scheme Name :</t>
        </is>
      </c>
      <c r="B81" s="52" t="inlineStr">
        <is>
          <t>BHARAT Bond ETF - April 2033</t>
        </is>
      </c>
    </row>
    <row r="82">
      <c r="A82" s="52" t="inlineStr">
        <is>
          <t>Description (if any)</t>
        </is>
      </c>
      <c r="B82" s="52" t="inlineStr">
        <is>
          <t>Debt ETFs</t>
        </is>
      </c>
    </row>
    <row r="83">
      <c r="A83" s="52" t="n"/>
      <c r="B83" s="52" t="n"/>
    </row>
    <row r="84">
      <c r="A84" s="52" t="inlineStr">
        <is>
          <t>Annualised Portfolio YTM* :</t>
        </is>
      </c>
      <c r="B84" s="53" t="n">
        <v>7.069421721199487</v>
      </c>
    </row>
    <row r="85">
      <c r="A85" s="52" t="n"/>
      <c r="B85" s="52" t="n"/>
    </row>
    <row r="86">
      <c r="A86" s="52" t="inlineStr">
        <is>
          <t>Macaulay Duration</t>
        </is>
      </c>
      <c r="B86" s="54" t="n">
        <v>5.5166</v>
      </c>
    </row>
    <row r="87">
      <c r="A87" s="52" t="inlineStr">
        <is>
          <t>Residual Maturity</t>
        </is>
      </c>
      <c r="B87" s="54" t="n">
        <v>7.037961731809987</v>
      </c>
    </row>
    <row r="88">
      <c r="A88" s="52" t="n"/>
      <c r="B88" s="52" t="n"/>
    </row>
    <row r="89">
      <c r="A89" s="52" t="inlineStr">
        <is>
          <t xml:space="preserve">As on (Date) </t>
        </is>
      </c>
      <c r="B89" s="55" t="n">
        <v>46022</v>
      </c>
    </row>
    <row r="91" ht="70" customHeight="1">
      <c r="A91" s="76" t="inlineStr">
        <is>
          <t>Scheme Name</t>
        </is>
      </c>
      <c r="B91" s="76" t="inlineStr">
        <is>
          <t>Risk- O - Meter</t>
        </is>
      </c>
      <c r="C91" s="76" t="inlineStr">
        <is>
          <t>Benchmark of the Scheme</t>
        </is>
      </c>
      <c r="D91" s="76" t="inlineStr">
        <is>
          <t>Benchmark Risk-o-meter</t>
        </is>
      </c>
    </row>
    <row r="92" ht="70" customHeight="1">
      <c r="A92" s="76" t="inlineStr">
        <is>
          <t>BHARAT Bond ETF – April 2033</t>
        </is>
      </c>
      <c r="B92" s="76" t="n"/>
      <c r="C92" s="76" t="inlineStr">
        <is>
          <t>Nifty BHARAT Bond Index - April 2033</t>
        </is>
      </c>
      <c r="D92" s="76" t="n"/>
      <c r="E92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G75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CRISIL IBX 50:50 GILT PLUS SDL JUNE 2027 INDEX FUND AS ON DECEMBER 31, 2025</t>
        </is>
      </c>
    </row>
    <row r="2" ht="35" customHeight="1">
      <c r="A2" s="75" t="inlineStr">
        <is>
          <t>(An open-ended target maturity Index Fund investing in the constituents of CRISIL IBX 50:50 Gilt Plus SDL Index – June 2027. A relatively high interest rate risk and relatively low credit risk)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Equity &amp; Equity related</t>
        </is>
      </c>
      <c r="B7" s="30" t="n"/>
      <c r="C7" s="30" t="n"/>
      <c r="D7" s="13" t="n"/>
      <c r="E7" s="14" t="inlineStr">
        <is>
          <t>NIL</t>
        </is>
      </c>
      <c r="F7" s="15" t="inlineStr">
        <is>
          <t>NIL</t>
        </is>
      </c>
      <c r="G7" s="15" t="n"/>
    </row>
    <row r="8">
      <c r="A8" s="16" t="inlineStr">
        <is>
          <t>Debt Instruments</t>
        </is>
      </c>
      <c r="B8" s="30" t="n"/>
      <c r="C8" s="30" t="n"/>
      <c r="D8" s="13" t="n"/>
      <c r="E8" s="14" t="n"/>
      <c r="F8" s="15" t="n"/>
      <c r="G8" s="15" t="n"/>
    </row>
    <row r="9">
      <c r="A9" s="16" t="inlineStr">
        <is>
          <t>(a) Listed / Awaiting listing on Stock Exchanges</t>
        </is>
      </c>
      <c r="B9" s="30" t="n"/>
      <c r="C9" s="30" t="n"/>
      <c r="D9" s="13" t="n"/>
      <c r="E9" s="14" t="n"/>
      <c r="F9" s="15" t="n"/>
      <c r="G9" s="15" t="n"/>
    </row>
    <row r="10">
      <c r="A10" s="16" t="inlineStr">
        <is>
          <t>Sub Total</t>
        </is>
      </c>
      <c r="B10" s="30" t="n"/>
      <c r="C10" s="30" t="n"/>
      <c r="D10" s="13" t="n"/>
      <c r="E10" s="35" t="inlineStr">
        <is>
          <t>NIL</t>
        </is>
      </c>
      <c r="F10" s="36" t="inlineStr">
        <is>
          <t>NIL</t>
        </is>
      </c>
      <c r="G10" s="15" t="n"/>
    </row>
    <row r="11">
      <c r="A11" s="12" t="n"/>
      <c r="B11" s="30" t="n"/>
      <c r="C11" s="30" t="n"/>
      <c r="D11" s="13" t="n"/>
      <c r="E11" s="14" t="n"/>
      <c r="F11" s="15" t="n"/>
      <c r="G11" s="15" t="n"/>
    </row>
    <row r="12">
      <c r="A12" s="16" t="inlineStr">
        <is>
          <t>Government Securities</t>
        </is>
      </c>
      <c r="B12" s="30" t="n"/>
      <c r="C12" s="30" t="n"/>
      <c r="D12" s="13" t="n"/>
      <c r="E12" s="14" t="n"/>
      <c r="F12" s="15" t="n"/>
      <c r="G12" s="15" t="n"/>
    </row>
    <row r="13">
      <c r="A13" s="12" t="inlineStr">
        <is>
          <t>7.38% GOVT OF INDIA RED 20-06-2027</t>
        </is>
      </c>
      <c r="B13" s="30" t="inlineStr">
        <is>
          <t>IN0020220037</t>
        </is>
      </c>
      <c r="C13" s="30" t="inlineStr">
        <is>
          <t>SOVEREIGN</t>
        </is>
      </c>
      <c r="D13" s="13" t="n">
        <v>4825000</v>
      </c>
      <c r="E13" s="14" t="n">
        <v>4939.63</v>
      </c>
      <c r="F13" s="15" t="n">
        <v>0.523</v>
      </c>
      <c r="G13" s="15" t="n">
        <v>0.057505</v>
      </c>
    </row>
    <row r="14">
      <c r="A14" s="16" t="inlineStr">
        <is>
          <t>Sub Total</t>
        </is>
      </c>
      <c r="B14" s="31" t="n"/>
      <c r="C14" s="31" t="n"/>
      <c r="D14" s="17" t="n"/>
      <c r="E14" s="18" t="n">
        <v>4939.63</v>
      </c>
      <c r="F14" s="19" t="n">
        <v>0.523</v>
      </c>
      <c r="G14" s="20" t="n"/>
    </row>
    <row r="15">
      <c r="A15" s="12" t="n"/>
      <c r="B15" s="30" t="n"/>
      <c r="C15" s="30" t="n"/>
      <c r="D15" s="13" t="n"/>
      <c r="E15" s="14" t="n"/>
      <c r="F15" s="15" t="n"/>
      <c r="G15" s="15" t="n"/>
    </row>
    <row r="16">
      <c r="A16" s="16" t="inlineStr">
        <is>
          <t>State Development Loan</t>
        </is>
      </c>
      <c r="B16" s="30" t="n"/>
      <c r="C16" s="30" t="n"/>
      <c r="D16" s="13" t="n"/>
      <c r="E16" s="14" t="n"/>
      <c r="F16" s="15" t="n"/>
      <c r="G16" s="15" t="n"/>
    </row>
    <row r="17">
      <c r="A17" s="12" t="inlineStr">
        <is>
          <t>7.16% TAMILNADU SDL RED 11-01-2027</t>
        </is>
      </c>
      <c r="B17" s="30" t="inlineStr">
        <is>
          <t>IN3120160178</t>
        </is>
      </c>
      <c r="C17" s="30" t="inlineStr">
        <is>
          <t>SOVEREIGN</t>
        </is>
      </c>
      <c r="D17" s="13" t="n">
        <v>1500000</v>
      </c>
      <c r="E17" s="14" t="n">
        <v>1517.28</v>
      </c>
      <c r="F17" s="15" t="n">
        <v>0.1606</v>
      </c>
      <c r="G17" s="15" t="n">
        <v>0.060746</v>
      </c>
    </row>
    <row r="18">
      <c r="A18" s="12" t="inlineStr">
        <is>
          <t>7.71% GUJARAT SDL RED 01-03-2027</t>
        </is>
      </c>
      <c r="B18" s="30" t="inlineStr">
        <is>
          <t>IN1520160202</t>
        </is>
      </c>
      <c r="C18" s="30" t="inlineStr">
        <is>
          <t>SOVEREIGN</t>
        </is>
      </c>
      <c r="D18" s="13" t="n">
        <v>1000000</v>
      </c>
      <c r="E18" s="14" t="n">
        <v>1019.04</v>
      </c>
      <c r="F18" s="15" t="n">
        <v>0.1079</v>
      </c>
      <c r="G18" s="15" t="n">
        <v>0.060746</v>
      </c>
    </row>
    <row r="19">
      <c r="A19" s="12" t="inlineStr">
        <is>
          <t>7.52% TAMIL NADU SDL RED 24-05-2027</t>
        </is>
      </c>
      <c r="B19" s="30" t="inlineStr">
        <is>
          <t>IN3120170037</t>
        </is>
      </c>
      <c r="C19" s="30" t="inlineStr">
        <is>
          <t>SOVEREIGN</t>
        </is>
      </c>
      <c r="D19" s="13" t="n">
        <v>500000</v>
      </c>
      <c r="E19" s="14" t="n">
        <v>509.58</v>
      </c>
      <c r="F19" s="15" t="n">
        <v>0.054</v>
      </c>
      <c r="G19" s="15" t="n">
        <v>0.061542</v>
      </c>
    </row>
    <row r="20">
      <c r="A20" s="12" t="inlineStr">
        <is>
          <t>7.51% MAHARASHTRA SDL RED 24-05-2027</t>
        </is>
      </c>
      <c r="B20" s="30" t="inlineStr">
        <is>
          <t>IN2220170020</t>
        </is>
      </c>
      <c r="C20" s="30" t="inlineStr">
        <is>
          <t>SOVEREIGN</t>
        </is>
      </c>
      <c r="D20" s="13" t="n">
        <v>500000</v>
      </c>
      <c r="E20" s="14" t="n">
        <v>509.51</v>
      </c>
      <c r="F20" s="15" t="n">
        <v>0.0539</v>
      </c>
      <c r="G20" s="15" t="n">
        <v>0.061542</v>
      </c>
    </row>
    <row r="21">
      <c r="A21" s="12" t="inlineStr">
        <is>
          <t>7.52% UTTAR PRADESH SDL 24-05-2027</t>
        </is>
      </c>
      <c r="B21" s="30" t="inlineStr">
        <is>
          <t>IN3320170043</t>
        </is>
      </c>
      <c r="C21" s="30" t="inlineStr">
        <is>
          <t>SOVEREIGN</t>
        </is>
      </c>
      <c r="D21" s="13" t="n">
        <v>500000</v>
      </c>
      <c r="E21" s="14" t="n">
        <v>509.45</v>
      </c>
      <c r="F21" s="15" t="n">
        <v>0.0539</v>
      </c>
      <c r="G21" s="15" t="n">
        <v>0.061747</v>
      </c>
    </row>
    <row r="22">
      <c r="A22" s="12" t="inlineStr">
        <is>
          <t>7.67% UTTAR PRADESH SDL 12-04-2027</t>
        </is>
      </c>
      <c r="B22" s="30" t="inlineStr">
        <is>
          <t>IN3320170019</t>
        </is>
      </c>
      <c r="C22" s="30" t="inlineStr">
        <is>
          <t>SOVEREIGN</t>
        </is>
      </c>
      <c r="D22" s="13" t="n">
        <v>200000</v>
      </c>
      <c r="E22" s="14" t="n">
        <v>203.83</v>
      </c>
      <c r="F22" s="15" t="n">
        <v>0.0216</v>
      </c>
      <c r="G22" s="15" t="n">
        <v>0.061747</v>
      </c>
    </row>
    <row r="23">
      <c r="A23" s="16" t="inlineStr">
        <is>
          <t>Sub Total</t>
        </is>
      </c>
      <c r="B23" s="31" t="n"/>
      <c r="C23" s="31" t="n"/>
      <c r="D23" s="17" t="n"/>
      <c r="E23" s="18" t="n">
        <v>4268.69</v>
      </c>
      <c r="F23" s="19" t="n">
        <v>0.4519</v>
      </c>
      <c r="G23" s="20" t="n"/>
    </row>
    <row r="24">
      <c r="A24" s="12" t="n"/>
      <c r="B24" s="30" t="n"/>
      <c r="C24" s="30" t="n"/>
      <c r="D24" s="13" t="n"/>
      <c r="E24" s="14" t="n"/>
      <c r="F24" s="15" t="n"/>
      <c r="G24" s="15" t="n"/>
    </row>
    <row r="25">
      <c r="A25" s="12" t="n"/>
      <c r="B25" s="30" t="n"/>
      <c r="C25" s="30" t="n"/>
      <c r="D25" s="13" t="n"/>
      <c r="E25" s="14" t="n"/>
      <c r="F25" s="15" t="n"/>
      <c r="G25" s="15" t="n"/>
    </row>
    <row r="26">
      <c r="A26" s="16" t="inlineStr">
        <is>
          <t>(b)Privately Placed/Unlisted</t>
        </is>
      </c>
      <c r="B26" s="30" t="n"/>
      <c r="C26" s="30" t="n"/>
      <c r="D26" s="13" t="n"/>
      <c r="E26" s="14" t="n"/>
      <c r="F26" s="15" t="n"/>
      <c r="G26" s="15" t="n"/>
    </row>
    <row r="27">
      <c r="A27" s="16" t="inlineStr">
        <is>
          <t>Sub Total</t>
        </is>
      </c>
      <c r="B27" s="30" t="n"/>
      <c r="C27" s="30" t="n"/>
      <c r="D27" s="13" t="n"/>
      <c r="E27" s="35" t="inlineStr">
        <is>
          <t>NIL</t>
        </is>
      </c>
      <c r="F27" s="36" t="inlineStr">
        <is>
          <t>NIL</t>
        </is>
      </c>
      <c r="G27" s="15" t="n"/>
    </row>
    <row r="28">
      <c r="A28" s="12" t="n"/>
      <c r="B28" s="30" t="n"/>
      <c r="C28" s="30" t="n"/>
      <c r="D28" s="13" t="n"/>
      <c r="E28" s="14" t="n"/>
      <c r="F28" s="15" t="n"/>
      <c r="G28" s="15" t="n"/>
    </row>
    <row r="29">
      <c r="A29" s="16" t="inlineStr">
        <is>
          <t>(c)Securitised Debt Instruments</t>
        </is>
      </c>
      <c r="B29" s="30" t="n"/>
      <c r="C29" s="30" t="n"/>
      <c r="D29" s="13" t="n"/>
      <c r="E29" s="14" t="n"/>
      <c r="F29" s="15" t="n"/>
      <c r="G29" s="15" t="n"/>
    </row>
    <row r="30">
      <c r="A30" s="16" t="inlineStr">
        <is>
          <t>Sub Total</t>
        </is>
      </c>
      <c r="B30" s="30" t="n"/>
      <c r="C30" s="30" t="n"/>
      <c r="D30" s="13" t="n"/>
      <c r="E30" s="35" t="inlineStr">
        <is>
          <t>NIL</t>
        </is>
      </c>
      <c r="F30" s="36" t="inlineStr">
        <is>
          <t>NIL</t>
        </is>
      </c>
      <c r="G30" s="15" t="n"/>
    </row>
    <row r="31">
      <c r="A31" s="12" t="n"/>
      <c r="B31" s="30" t="n"/>
      <c r="C31" s="30" t="n"/>
      <c r="D31" s="13" t="n"/>
      <c r="E31" s="14" t="n"/>
      <c r="F31" s="15" t="n"/>
      <c r="G31" s="15" t="n"/>
    </row>
    <row r="32">
      <c r="A32" s="21" t="inlineStr">
        <is>
          <t>TOTAL</t>
        </is>
      </c>
      <c r="B32" s="32" t="n"/>
      <c r="C32" s="32" t="n"/>
      <c r="D32" s="22" t="n"/>
      <c r="E32" s="18" t="n">
        <v>9208.32</v>
      </c>
      <c r="F32" s="19" t="n">
        <v>0.9749</v>
      </c>
      <c r="G32" s="20" t="n"/>
    </row>
    <row r="33">
      <c r="A33" s="12" t="n"/>
      <c r="B33" s="30" t="n"/>
      <c r="C33" s="30" t="n"/>
      <c r="D33" s="13" t="n"/>
      <c r="E33" s="14" t="n"/>
      <c r="F33" s="15" t="n"/>
      <c r="G33" s="15" t="n"/>
    </row>
    <row r="34">
      <c r="A34" s="12" t="inlineStr">
        <is>
          <t>Accrued Interest</t>
        </is>
      </c>
      <c r="B34" s="30" t="n"/>
      <c r="C34" s="30" t="n"/>
      <c r="D34" s="13" t="n"/>
      <c r="E34" s="14" t="n">
        <v>102.2515139</v>
      </c>
      <c r="F34" s="15" t="n">
        <v>0.010825</v>
      </c>
      <c r="G34" s="15" t="n"/>
    </row>
    <row r="35">
      <c r="A35" s="12" t="inlineStr">
        <is>
          <t>Net Receivables/(Payables)</t>
        </is>
      </c>
      <c r="B35" s="30" t="n"/>
      <c r="C35" s="30" t="n"/>
      <c r="D35" s="13" t="n"/>
      <c r="E35" s="14" t="n">
        <v>134.5684861</v>
      </c>
      <c r="F35" s="15" t="n">
        <v>0.014275</v>
      </c>
      <c r="G35" s="15" t="n"/>
    </row>
    <row r="36">
      <c r="A36" s="25" t="inlineStr">
        <is>
          <t>GRAND TOTAL</t>
        </is>
      </c>
      <c r="B36" s="33" t="n"/>
      <c r="C36" s="33" t="n"/>
      <c r="D36" s="26" t="n"/>
      <c r="E36" s="27" t="n">
        <v>9445.139999999999</v>
      </c>
      <c r="F36" s="28" t="n">
        <v>1</v>
      </c>
      <c r="G36" s="28" t="n"/>
    </row>
    <row r="38">
      <c r="A38" s="74" t="inlineStr">
        <is>
          <t>**Non Traded Security</t>
        </is>
      </c>
    </row>
    <row r="39">
      <c r="A39" s="74" t="inlineStr">
        <is>
          <t>In accordance with SEBI Circular no. SEBI/HO/IMD/PoD2/P/CIR/2024/183 dated December 13, 2024, Debt Index Replication Factor (DIRF) is 95.78%.</t>
        </is>
      </c>
    </row>
    <row r="41">
      <c r="A41" s="74" t="inlineStr">
        <is>
          <t>Notes:</t>
        </is>
      </c>
    </row>
    <row r="42">
      <c r="A42" s="48" t="inlineStr">
        <is>
          <t>1. Security in default beyond its maturiy date</t>
        </is>
      </c>
      <c r="B42" s="34" t="inlineStr">
        <is>
          <t>NIL</t>
        </is>
      </c>
    </row>
    <row r="43">
      <c r="A43" t="inlineStr">
        <is>
          <t>2. NAV at the beginning of the period (Rs. per unit)</t>
        </is>
      </c>
    </row>
    <row r="44">
      <c r="A44" t="inlineStr">
        <is>
          <t>Plan /option (Face Value 10)</t>
        </is>
      </c>
      <c r="B44" t="inlineStr">
        <is>
          <t>As on</t>
        </is>
      </c>
      <c r="C44" t="inlineStr">
        <is>
          <t>As on</t>
        </is>
      </c>
    </row>
    <row r="45">
      <c r="B45" s="49" t="n">
        <v>45989</v>
      </c>
      <c r="C45" s="49" t="n">
        <v>46022</v>
      </c>
    </row>
    <row r="46">
      <c r="A46" t="inlineStr">
        <is>
          <t>Direct Plan  Growth Option</t>
        </is>
      </c>
      <c r="B46" t="n">
        <v>12.7086</v>
      </c>
      <c r="C46" t="n">
        <v>12.7618</v>
      </c>
    </row>
    <row r="47">
      <c r="A47" t="inlineStr">
        <is>
          <t>Direct Plan IDCW Option</t>
        </is>
      </c>
      <c r="B47" t="n">
        <v>12.7081</v>
      </c>
      <c r="C47" t="n">
        <v>12.7613</v>
      </c>
    </row>
    <row r="48">
      <c r="A48" t="inlineStr">
        <is>
          <t>Regular Plan  Growth Option</t>
        </is>
      </c>
      <c r="B48" t="n">
        <v>12.6117</v>
      </c>
      <c r="C48" t="n">
        <v>12.6617</v>
      </c>
    </row>
    <row r="49">
      <c r="A49" t="inlineStr">
        <is>
          <t>Regular Plan IDCW Option</t>
        </is>
      </c>
      <c r="B49" t="n">
        <v>12.6123</v>
      </c>
      <c r="C49" t="n">
        <v>12.6623</v>
      </c>
    </row>
    <row r="51">
      <c r="A51" t="inlineStr">
        <is>
          <t xml:space="preserve">3. Total Dividend (Net) declared during the month </t>
        </is>
      </c>
      <c r="B51" s="34" t="inlineStr">
        <is>
          <t>NIL</t>
        </is>
      </c>
    </row>
    <row r="52">
      <c r="A52" t="inlineStr">
        <is>
          <t>4. Bonus was declared during the month</t>
        </is>
      </c>
      <c r="B52" s="34" t="inlineStr">
        <is>
          <t>NIL</t>
        </is>
      </c>
    </row>
    <row r="53" ht="29" customHeight="1">
      <c r="A53" s="48" t="inlineStr">
        <is>
          <t>5. Investment in Repo of Corporate Debt Securities during the month ended December 31, 2025</t>
        </is>
      </c>
      <c r="B53" s="34" t="inlineStr">
        <is>
          <t>NIL</t>
        </is>
      </c>
    </row>
    <row r="54" ht="29" customHeight="1">
      <c r="A54" s="48" t="inlineStr">
        <is>
          <t>6. Investment in foreign securities/ADRs/GDRs at the end of the month</t>
        </is>
      </c>
      <c r="B54" s="34" t="inlineStr">
        <is>
          <t>NIL</t>
        </is>
      </c>
    </row>
    <row r="55">
      <c r="A55" t="inlineStr">
        <is>
          <t>7. Average Portfolio Maturity</t>
        </is>
      </c>
      <c r="B55" s="51">
        <f>B70</f>
        <v/>
      </c>
    </row>
    <row r="56" ht="43.5" customHeight="1">
      <c r="A56" s="48" t="inlineStr">
        <is>
          <t>8. Total gross exposure to derivative instruments (excluding reversed positions) at the end of the month (Rs. in Lakhs)</t>
        </is>
      </c>
      <c r="B56" s="34" t="inlineStr">
        <is>
          <t>NIL</t>
        </is>
      </c>
    </row>
    <row r="57">
      <c r="B57" s="34" t="n"/>
    </row>
    <row r="58" ht="29" customHeight="1">
      <c r="A58" s="48" t="inlineStr">
        <is>
          <t>9. Margin Deposits includes Margin money placed on derivatives other than margin money placed with bank</t>
        </is>
      </c>
      <c r="B58" s="34" t="inlineStr">
        <is>
          <t>NIL</t>
        </is>
      </c>
    </row>
    <row r="59" ht="29" customHeight="1">
      <c r="A59" s="48" t="inlineStr">
        <is>
          <t>10. Value of investment made by other schemes under same management (Rs. In Lakhs)</t>
        </is>
      </c>
      <c r="B59" t="inlineStr">
        <is>
          <t>NIL</t>
        </is>
      </c>
    </row>
    <row r="60" ht="29" customHeight="1">
      <c r="A60" s="48" t="inlineStr">
        <is>
          <t>11. Number of instance of deviation In valuation of securities</t>
        </is>
      </c>
      <c r="B60" s="34" t="inlineStr">
        <is>
          <t>NIL</t>
        </is>
      </c>
    </row>
    <row r="61" ht="29" customHeight="1">
      <c r="A61" s="48" t="inlineStr">
        <is>
          <t>12. Total value and percentage of illiquid equity shares / securities</t>
        </is>
      </c>
      <c r="B61" s="34" t="inlineStr">
        <is>
          <t>NIL</t>
        </is>
      </c>
    </row>
    <row r="63">
      <c r="A63" t="inlineStr">
        <is>
          <t>Portfolio Information</t>
        </is>
      </c>
    </row>
    <row r="64" ht="58" customHeight="1">
      <c r="A64" s="52" t="inlineStr">
        <is>
          <t>Scheme Name :</t>
        </is>
      </c>
      <c r="B64" s="57" t="inlineStr">
        <is>
          <t xml:space="preserve">EDELWEISS CRISIL IBX 50:50 GILT PLUS SDL JUNE 2027 INDEX FUND </t>
        </is>
      </c>
    </row>
    <row r="65" ht="43.5" customHeight="1">
      <c r="A65" s="52" t="inlineStr">
        <is>
          <t>Description (if any)</t>
        </is>
      </c>
      <c r="B65" s="57" t="inlineStr">
        <is>
          <t>CRISIL Gilt Plus SDL 5050 Jun 2027 Index Fund</t>
        </is>
      </c>
    </row>
    <row r="66">
      <c r="A66" s="52" t="n"/>
      <c r="B66" s="52" t="n"/>
    </row>
    <row r="67">
      <c r="A67" s="52" t="inlineStr">
        <is>
          <t>Annualised Portfolio YTM* :</t>
        </is>
      </c>
      <c r="B67" s="53" t="n">
        <v>5.834400910395059</v>
      </c>
    </row>
    <row r="68">
      <c r="A68" s="52" t="n"/>
      <c r="B68" s="52" t="n"/>
    </row>
    <row r="69">
      <c r="A69" s="52" t="inlineStr">
        <is>
          <t>Macaulay Duration</t>
        </is>
      </c>
      <c r="B69" s="54" t="n">
        <v>1.2742</v>
      </c>
    </row>
    <row r="70">
      <c r="A70" s="52" t="inlineStr">
        <is>
          <t>Residual Maturity</t>
        </is>
      </c>
      <c r="B70" s="54" t="n">
        <v>1.322250054066331</v>
      </c>
    </row>
    <row r="71">
      <c r="A71" s="52" t="n"/>
      <c r="B71" s="52" t="n"/>
    </row>
    <row r="72">
      <c r="A72" s="52" t="inlineStr">
        <is>
          <t xml:space="preserve">As on (Date) </t>
        </is>
      </c>
      <c r="B72" s="55" t="n">
        <v>46022</v>
      </c>
    </row>
    <row r="74" ht="70" customHeight="1">
      <c r="A74" s="76" t="inlineStr">
        <is>
          <t>Scheme Name</t>
        </is>
      </c>
      <c r="B74" s="76" t="inlineStr">
        <is>
          <t>Risk- O - Meter</t>
        </is>
      </c>
      <c r="C74" s="76" t="inlineStr">
        <is>
          <t>Benchmark of the Scheme</t>
        </is>
      </c>
      <c r="D74" s="76" t="inlineStr">
        <is>
          <t>Benchmark Risk-o-meter</t>
        </is>
      </c>
    </row>
    <row r="75" ht="70" customHeight="1">
      <c r="A75" s="76" t="inlineStr">
        <is>
          <t>Edelweiss CRISIL IBX 50-50 Gilt Plus SDL June 2027 Index Fund</t>
        </is>
      </c>
      <c r="B75" s="76" t="n"/>
      <c r="C75" s="76" t="inlineStr">
        <is>
          <t>CRISIL IBX 50:50 Gilt Plus SDL - June 2027</t>
        </is>
      </c>
      <c r="D75" s="76" t="n"/>
      <c r="E75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G53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NIFTY 1D RATE LIQUID ETF AS ON DECEMBER 31, 2025</t>
        </is>
      </c>
    </row>
    <row r="2" ht="35" customHeight="1">
      <c r="A2" s="75" t="inlineStr">
        <is>
          <t>(An open-ended exchange traded scheme replicating/tracking the Nifty 1D Rate Index. A relatively low interest rate risk and relatively low credit risk.)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Equity &amp; Equity related</t>
        </is>
      </c>
      <c r="B7" s="30" t="n"/>
      <c r="C7" s="30" t="n"/>
      <c r="D7" s="13" t="n"/>
      <c r="E7" s="14" t="inlineStr">
        <is>
          <t>NIL</t>
        </is>
      </c>
      <c r="F7" s="15" t="inlineStr">
        <is>
          <t>NIL</t>
        </is>
      </c>
      <c r="G7" s="15" t="n"/>
    </row>
    <row r="8">
      <c r="A8" s="12" t="n"/>
      <c r="B8" s="30" t="n"/>
      <c r="C8" s="30" t="n"/>
      <c r="D8" s="13" t="n"/>
      <c r="E8" s="14" t="n"/>
      <c r="F8" s="15" t="n"/>
      <c r="G8" s="15" t="n"/>
    </row>
    <row r="9">
      <c r="A9" s="12" t="n"/>
      <c r="B9" s="30" t="n"/>
      <c r="C9" s="30" t="n"/>
      <c r="D9" s="13" t="n"/>
      <c r="E9" s="14" t="n"/>
      <c r="F9" s="15" t="n"/>
      <c r="G9" s="15" t="n"/>
    </row>
    <row r="10">
      <c r="A10" s="16" t="inlineStr">
        <is>
          <t>TREPS / Reverse Repo</t>
        </is>
      </c>
      <c r="B10" s="30" t="n"/>
      <c r="C10" s="30" t="n"/>
      <c r="D10" s="13" t="n"/>
      <c r="E10" s="14" t="n"/>
      <c r="F10" s="15" t="n"/>
      <c r="G10" s="15" t="n"/>
    </row>
    <row r="11">
      <c r="A11" s="12" t="inlineStr">
        <is>
          <t>Clearing Corporation of India Ltd.</t>
        </is>
      </c>
      <c r="B11" s="30" t="n"/>
      <c r="C11" s="30" t="n"/>
      <c r="D11" s="13" t="n"/>
      <c r="E11" s="14" t="n">
        <v>10029.53</v>
      </c>
      <c r="F11" s="15" t="n">
        <v>0.9927</v>
      </c>
      <c r="G11" s="15" t="n">
        <v>0.053335</v>
      </c>
    </row>
    <row r="12">
      <c r="A12" s="16" t="inlineStr">
        <is>
          <t>Sub Total</t>
        </is>
      </c>
      <c r="B12" s="31" t="n"/>
      <c r="C12" s="31" t="n"/>
      <c r="D12" s="17" t="n"/>
      <c r="E12" s="18" t="n">
        <v>10029.53</v>
      </c>
      <c r="F12" s="19" t="n">
        <v>0.9927</v>
      </c>
      <c r="G12" s="20" t="n"/>
    </row>
    <row r="13">
      <c r="A13" s="12" t="n"/>
      <c r="B13" s="30" t="n"/>
      <c r="C13" s="30" t="n"/>
      <c r="D13" s="13" t="n"/>
      <c r="E13" s="14" t="n"/>
      <c r="F13" s="15" t="n"/>
      <c r="G13" s="15" t="n"/>
    </row>
    <row r="14">
      <c r="A14" s="21" t="inlineStr">
        <is>
          <t>TOTAL</t>
        </is>
      </c>
      <c r="B14" s="32" t="n"/>
      <c r="C14" s="32" t="n"/>
      <c r="D14" s="22" t="n"/>
      <c r="E14" s="18" t="n">
        <v>10029.53</v>
      </c>
      <c r="F14" s="19" t="n">
        <v>0.9927</v>
      </c>
      <c r="G14" s="20" t="n"/>
    </row>
    <row r="15">
      <c r="A15" s="12" t="inlineStr">
        <is>
          <t>Accrued Interest</t>
        </is>
      </c>
      <c r="B15" s="30" t="n"/>
      <c r="C15" s="30" t="n"/>
      <c r="D15" s="13" t="n"/>
      <c r="E15" s="14" t="n">
        <v>1.4655485</v>
      </c>
      <c r="F15" s="15" t="n">
        <v>0.000145</v>
      </c>
      <c r="G15" s="15" t="n"/>
    </row>
    <row r="16">
      <c r="A16" s="12" t="inlineStr">
        <is>
          <t>Net Receivables/(Payables)</t>
        </is>
      </c>
      <c r="B16" s="30" t="n"/>
      <c r="C16" s="30" t="n"/>
      <c r="D16" s="13" t="n"/>
      <c r="E16" s="14" t="n">
        <v>72.43445149999999</v>
      </c>
      <c r="F16" s="15" t="n">
        <v>0.007155</v>
      </c>
      <c r="G16" s="15" t="n">
        <v>0.053335</v>
      </c>
    </row>
    <row r="17">
      <c r="A17" s="25" t="inlineStr">
        <is>
          <t>GRAND TOTAL</t>
        </is>
      </c>
      <c r="B17" s="33" t="n"/>
      <c r="C17" s="33" t="n"/>
      <c r="D17" s="26" t="n"/>
      <c r="E17" s="27" t="n">
        <v>10103.43</v>
      </c>
      <c r="F17" s="28" t="n">
        <v>1</v>
      </c>
      <c r="G17" s="28" t="n"/>
    </row>
    <row r="19">
      <c r="A19" s="74" t="inlineStr">
        <is>
          <t>In accordance with SEBI Circular no. SEBI/HO/IMD/PoD2/P/CIR/2024/183 dated December 13, 2024, Debt Index Replication Factor (DIRF) is 99.28%.</t>
        </is>
      </c>
    </row>
    <row r="22">
      <c r="A22" s="74" t="inlineStr">
        <is>
          <t>Notes:</t>
        </is>
      </c>
    </row>
    <row r="23">
      <c r="A23" s="48" t="inlineStr">
        <is>
          <t>1. Security in default beyond its maturiy date</t>
        </is>
      </c>
      <c r="B23" s="34" t="inlineStr">
        <is>
          <t>NIL</t>
        </is>
      </c>
    </row>
    <row r="24">
      <c r="A24" t="inlineStr">
        <is>
          <t>2. NAV at the beginning of the period (Rs. per unit)</t>
        </is>
      </c>
    </row>
    <row r="25">
      <c r="A25" t="inlineStr">
        <is>
          <t>Plan /option (Face Value 1000)</t>
        </is>
      </c>
      <c r="B25" t="inlineStr">
        <is>
          <t>As on</t>
        </is>
      </c>
      <c r="C25" t="inlineStr">
        <is>
          <t>As on</t>
        </is>
      </c>
    </row>
    <row r="26">
      <c r="B26" s="49" t="n">
        <v>45989</v>
      </c>
      <c r="C26" s="49" t="n">
        <v>46022</v>
      </c>
    </row>
    <row r="27">
      <c r="A27" t="inlineStr">
        <is>
          <t>Regular Plan  Growth Option</t>
        </is>
      </c>
      <c r="B27" t="n">
        <v>1007.9965</v>
      </c>
      <c r="C27" t="n">
        <v>1012.5274</v>
      </c>
    </row>
    <row r="29">
      <c r="A29" t="inlineStr">
        <is>
          <t xml:space="preserve">3. Total Dividend (Net) declared during the month </t>
        </is>
      </c>
      <c r="B29" s="34" t="inlineStr">
        <is>
          <t>NIL</t>
        </is>
      </c>
    </row>
    <row r="30">
      <c r="A30" t="inlineStr">
        <is>
          <t>4. Bonus was declared during the month</t>
        </is>
      </c>
      <c r="B30" s="34" t="inlineStr">
        <is>
          <t>NIL</t>
        </is>
      </c>
    </row>
    <row r="31" ht="29" customHeight="1">
      <c r="A31" s="48" t="inlineStr">
        <is>
          <t>5. Investment in Repo of Corporate Debt Securities during the month ended December 31, 2025</t>
        </is>
      </c>
      <c r="B31" s="34" t="inlineStr">
        <is>
          <t>NIL</t>
        </is>
      </c>
    </row>
    <row r="32" ht="29" customHeight="1">
      <c r="A32" s="48" t="inlineStr">
        <is>
          <t>6. Investment in foreign securities/ADRs/GDRs at the end of the month</t>
        </is>
      </c>
      <c r="B32" s="34" t="inlineStr">
        <is>
          <t>NIL</t>
        </is>
      </c>
    </row>
    <row r="33">
      <c r="A33" t="inlineStr">
        <is>
          <t>7. Average Portfolio Maturity</t>
        </is>
      </c>
      <c r="B33" s="51">
        <f>B48</f>
        <v/>
      </c>
    </row>
    <row r="34" ht="43.5" customHeight="1">
      <c r="A34" s="48" t="inlineStr">
        <is>
          <t>8. Total gross exposure to derivative instruments (excluding reversed positions) at the end of the month (Rs. in Lakhs)</t>
        </is>
      </c>
      <c r="B34" s="34" t="inlineStr">
        <is>
          <t>NIL</t>
        </is>
      </c>
    </row>
    <row r="35">
      <c r="B35" s="34" t="n"/>
    </row>
    <row r="36" ht="29" customHeight="1">
      <c r="A36" s="48" t="inlineStr">
        <is>
          <t>9. Margin Deposits includes Margin money placed on derivatives other than margin money placed with bank</t>
        </is>
      </c>
      <c r="B36" s="34" t="inlineStr">
        <is>
          <t>NIL</t>
        </is>
      </c>
    </row>
    <row r="37" ht="29" customHeight="1">
      <c r="A37" s="48" t="inlineStr">
        <is>
          <t>10. Value of investment made by other schemes under same management (Rs. In Lakhs)</t>
        </is>
      </c>
      <c r="B37" t="inlineStr">
        <is>
          <t>NIL</t>
        </is>
      </c>
    </row>
    <row r="38" ht="29" customHeight="1">
      <c r="A38" s="48" t="inlineStr">
        <is>
          <t>11. Number of instance of deviation In valuation of securities</t>
        </is>
      </c>
      <c r="B38" s="34" t="inlineStr">
        <is>
          <t>NIL</t>
        </is>
      </c>
    </row>
    <row r="39" ht="29" customHeight="1">
      <c r="A39" s="48" t="inlineStr">
        <is>
          <t>12. Total value and percentage of illiquid equity shares / securities</t>
        </is>
      </c>
      <c r="B39" s="34" t="inlineStr">
        <is>
          <t>NIL</t>
        </is>
      </c>
    </row>
    <row r="41">
      <c r="A41" t="inlineStr">
        <is>
          <t>Portfolio Information</t>
        </is>
      </c>
    </row>
    <row r="42" ht="43.5" customHeight="1">
      <c r="A42" s="52" t="inlineStr">
        <is>
          <t>Scheme Name :</t>
        </is>
      </c>
      <c r="B42" s="57" t="inlineStr">
        <is>
          <t xml:space="preserve"> EDELWEISS NIFTY 1D RATE LIQUID ETF</t>
        </is>
      </c>
    </row>
    <row r="43" ht="29" customHeight="1">
      <c r="A43" s="52" t="inlineStr">
        <is>
          <t>Description (if any)</t>
        </is>
      </c>
      <c r="B43" s="57" t="inlineStr">
        <is>
          <t>Nifty 1D Rate Index</t>
        </is>
      </c>
    </row>
    <row r="44">
      <c r="A44" s="52" t="n"/>
      <c r="B44" s="52" t="n"/>
    </row>
    <row r="45">
      <c r="A45" s="52" t="inlineStr">
        <is>
          <t>Annualised Portfolio YTM* :</t>
        </is>
      </c>
      <c r="B45" s="53" t="n">
        <v>5.330509014775041</v>
      </c>
    </row>
    <row r="46">
      <c r="A46" s="52" t="n"/>
      <c r="B46" s="52" t="n"/>
    </row>
    <row r="47">
      <c r="A47" s="52" t="inlineStr">
        <is>
          <t>Macaulay Duration</t>
        </is>
      </c>
      <c r="B47" s="54" t="n">
        <v>0.0027</v>
      </c>
    </row>
    <row r="48">
      <c r="A48" s="52" t="inlineStr">
        <is>
          <t>Residual Maturity</t>
        </is>
      </c>
      <c r="B48" s="54" t="n">
        <v>1.964170460992769e-05</v>
      </c>
    </row>
    <row r="49">
      <c r="A49" s="52" t="n"/>
      <c r="B49" s="52" t="n"/>
    </row>
    <row r="50">
      <c r="A50" s="52" t="inlineStr">
        <is>
          <t xml:space="preserve">As on (Date) </t>
        </is>
      </c>
      <c r="B50" s="55" t="n">
        <v>46022</v>
      </c>
    </row>
    <row r="52" ht="70" customHeight="1">
      <c r="A52" s="76" t="inlineStr">
        <is>
          <t>Scheme Name</t>
        </is>
      </c>
      <c r="B52" s="76" t="inlineStr">
        <is>
          <t>Risk- O - Meter</t>
        </is>
      </c>
      <c r="C52" s="76" t="inlineStr">
        <is>
          <t>Benchmark of the Scheme</t>
        </is>
      </c>
      <c r="D52" s="76" t="inlineStr">
        <is>
          <t>Benchmark Risk-o-meter</t>
        </is>
      </c>
    </row>
    <row r="53" ht="70" customHeight="1">
      <c r="A53" s="76" t="inlineStr">
        <is>
          <t>Edelweiss Nifty 1D Rate Liquid ETF</t>
        </is>
      </c>
      <c r="B53" s="76" t="n"/>
      <c r="C53" s="76" t="inlineStr">
        <is>
          <t>Nifty 1D Rate Index</t>
        </is>
      </c>
      <c r="D53" s="76" t="n"/>
      <c r="E53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G135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NIFTY PSU BOND PLUS SDL APR 2026 50 50 INDEX FUND AS ON DECEMBER 31, 2025</t>
        </is>
      </c>
    </row>
    <row r="2" ht="35" customHeight="1">
      <c r="A2" s="75" t="inlineStr">
        <is>
          <t>(An open-ended target maturity Index Fund predominantly investing in the constituents of Nifty PSU Bond Plus SDL Apr 2026 50:50 Index. A relatively high interest rate risk and relatively low credit risk)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Equity &amp; Equity related</t>
        </is>
      </c>
      <c r="B7" s="30" t="n"/>
      <c r="C7" s="30" t="n"/>
      <c r="D7" s="13" t="n"/>
      <c r="E7" s="14" t="inlineStr">
        <is>
          <t>NIL</t>
        </is>
      </c>
      <c r="F7" s="15" t="inlineStr">
        <is>
          <t>NIL</t>
        </is>
      </c>
      <c r="G7" s="15" t="n"/>
    </row>
    <row r="8">
      <c r="A8" s="12" t="n"/>
      <c r="B8" s="30" t="n"/>
      <c r="C8" s="30" t="n"/>
      <c r="D8" s="13" t="n"/>
      <c r="E8" s="14" t="n"/>
      <c r="F8" s="15" t="n"/>
      <c r="G8" s="15" t="n"/>
    </row>
    <row r="9">
      <c r="A9" s="16" t="inlineStr">
        <is>
          <t>Debt Instruments</t>
        </is>
      </c>
      <c r="B9" s="30" t="n"/>
      <c r="C9" s="30" t="n"/>
      <c r="D9" s="13" t="n"/>
      <c r="E9" s="14" t="n"/>
      <c r="F9" s="15" t="n"/>
      <c r="G9" s="15" t="n"/>
    </row>
    <row r="10">
      <c r="A10" s="16" t="inlineStr">
        <is>
          <t>(a)Listed / Awaiting listing on stock Exchanges</t>
        </is>
      </c>
      <c r="B10" s="30" t="n"/>
      <c r="C10" s="30" t="n"/>
      <c r="D10" s="13" t="n"/>
      <c r="E10" s="14" t="n"/>
      <c r="F10" s="15" t="n"/>
      <c r="G10" s="15" t="n"/>
    </row>
    <row r="11">
      <c r="A11" s="12" t="inlineStr">
        <is>
          <t>7.10% EXIM NCD RED 18-03-2026**</t>
        </is>
      </c>
      <c r="B11" s="30" t="inlineStr">
        <is>
          <t>INE514E08GA6</t>
        </is>
      </c>
      <c r="C11" s="30" t="inlineStr">
        <is>
          <t>CRISIL AAA</t>
        </is>
      </c>
      <c r="D11" s="13" t="n">
        <v>51500000</v>
      </c>
      <c r="E11" s="14" t="n">
        <v>51593.32</v>
      </c>
      <c r="F11" s="15" t="n">
        <v>0.08</v>
      </c>
      <c r="G11" s="15" t="n">
        <v>0.060496</v>
      </c>
    </row>
    <row r="12">
      <c r="A12" s="12" t="inlineStr">
        <is>
          <t>7.23% SIDBI NCD RED 09-03-2026</t>
        </is>
      </c>
      <c r="B12" s="30" t="inlineStr">
        <is>
          <t>INE556F08KC2</t>
        </is>
      </c>
      <c r="C12" s="30" t="inlineStr">
        <is>
          <t>ICRA AAA</t>
        </is>
      </c>
      <c r="D12" s="13" t="n">
        <v>40000000</v>
      </c>
      <c r="E12" s="14" t="n">
        <v>40071.96</v>
      </c>
      <c r="F12" s="15" t="n">
        <v>0.0621</v>
      </c>
      <c r="G12" s="15" t="n">
        <v>0.061</v>
      </c>
    </row>
    <row r="13">
      <c r="A13" s="12" t="inlineStr">
        <is>
          <t>7.58% POWER FIN SR 222 NCD RED 15-01-26**</t>
        </is>
      </c>
      <c r="B13" s="30" t="inlineStr">
        <is>
          <t>INE134E08LZ0</t>
        </is>
      </c>
      <c r="C13" s="30" t="inlineStr">
        <is>
          <t>CRISIL AAA</t>
        </is>
      </c>
      <c r="D13" s="13" t="n">
        <v>30500000</v>
      </c>
      <c r="E13" s="14" t="n">
        <v>30516.44</v>
      </c>
      <c r="F13" s="15" t="n">
        <v>0.0473</v>
      </c>
      <c r="G13" s="15" t="n">
        <v>0.06165</v>
      </c>
    </row>
    <row r="14">
      <c r="A14" s="12" t="inlineStr">
        <is>
          <t>7.77%NATIONAL HOUSING BANK R 02-04-2026</t>
        </is>
      </c>
      <c r="B14" s="30" t="inlineStr">
        <is>
          <t>INE557F08FP2</t>
        </is>
      </c>
      <c r="C14" s="30" t="inlineStr">
        <is>
          <t>CRISIL AAA</t>
        </is>
      </c>
      <c r="D14" s="13" t="n">
        <v>24000000</v>
      </c>
      <c r="E14" s="14" t="n">
        <v>24045.38</v>
      </c>
      <c r="F14" s="15" t="n">
        <v>0.0373</v>
      </c>
      <c r="G14" s="15" t="n">
        <v>0.066</v>
      </c>
    </row>
    <row r="15">
      <c r="A15" s="12" t="inlineStr">
        <is>
          <t>7.40% NABARD NCD RED 30-01-2026**</t>
        </is>
      </c>
      <c r="B15" s="30" t="inlineStr">
        <is>
          <t>INE261F08DO9</t>
        </is>
      </c>
      <c r="C15" s="30" t="inlineStr">
        <is>
          <t>CRISIL AAA</t>
        </is>
      </c>
      <c r="D15" s="13" t="n">
        <v>22500000</v>
      </c>
      <c r="E15" s="14" t="n">
        <v>22514.4</v>
      </c>
      <c r="F15" s="15" t="n">
        <v>0.0349</v>
      </c>
      <c r="G15" s="15" t="n">
        <v>0.061702</v>
      </c>
    </row>
    <row r="16">
      <c r="A16" s="12" t="inlineStr">
        <is>
          <t>7.35% NTPC LTD. SR 80 NCD RED 17-04-2026**</t>
        </is>
      </c>
      <c r="B16" s="30" t="inlineStr">
        <is>
          <t>INE733E08247</t>
        </is>
      </c>
      <c r="C16" s="30" t="inlineStr">
        <is>
          <t>CRISIL AAA</t>
        </is>
      </c>
      <c r="D16" s="13" t="n">
        <v>21300000</v>
      </c>
      <c r="E16" s="14" t="n">
        <v>21336.34</v>
      </c>
      <c r="F16" s="15" t="n">
        <v>0.0331</v>
      </c>
      <c r="G16" s="15" t="n">
        <v>0.06417100000000001</v>
      </c>
    </row>
    <row r="17">
      <c r="A17" s="12" t="inlineStr">
        <is>
          <t>7.57% NABARD NCD SR 23 G RED 19-03-2026**</t>
        </is>
      </c>
      <c r="B17" s="30" t="inlineStr">
        <is>
          <t>INE261F08DW2</t>
        </is>
      </c>
      <c r="C17" s="30" t="inlineStr">
        <is>
          <t>CRISIL AAA</t>
        </is>
      </c>
      <c r="D17" s="13" t="n">
        <v>20000000</v>
      </c>
      <c r="E17" s="14" t="n">
        <v>20044.52</v>
      </c>
      <c r="F17" s="15" t="n">
        <v>0.0311</v>
      </c>
      <c r="G17" s="15" t="n">
        <v>0.06135</v>
      </c>
    </row>
    <row r="18">
      <c r="A18" s="12" t="inlineStr">
        <is>
          <t>7.54% HUDCO NCD RED 11-02-2026**</t>
        </is>
      </c>
      <c r="B18" s="30" t="inlineStr">
        <is>
          <t>INE031A08855</t>
        </is>
      </c>
      <c r="C18" s="30" t="inlineStr">
        <is>
          <t>ICRA AAA</t>
        </is>
      </c>
      <c r="D18" s="13" t="n">
        <v>17500000</v>
      </c>
      <c r="E18" s="14" t="n">
        <v>17520.46</v>
      </c>
      <c r="F18" s="15" t="n">
        <v>0.0272</v>
      </c>
      <c r="G18" s="15" t="n">
        <v>0.060849</v>
      </c>
    </row>
    <row r="19">
      <c r="A19" s="12" t="inlineStr">
        <is>
          <t>7.51% IRFC NCD SR170A RED 15-04-2026**</t>
        </is>
      </c>
      <c r="B19" s="30" t="inlineStr">
        <is>
          <t>INE053F08288</t>
        </is>
      </c>
      <c r="C19" s="30" t="inlineStr">
        <is>
          <t>CRISIL AAA</t>
        </is>
      </c>
      <c r="D19" s="13" t="n">
        <v>15000000</v>
      </c>
      <c r="E19" s="14" t="n">
        <v>15038.66</v>
      </c>
      <c r="F19" s="15" t="n">
        <v>0.0233</v>
      </c>
      <c r="G19" s="15" t="n">
        <v>0.06485</v>
      </c>
    </row>
    <row r="20">
      <c r="A20" s="12" t="inlineStr">
        <is>
          <t>7.44% REC LTD SR 223A NCD RED 30-04-2026**</t>
        </is>
      </c>
      <c r="B20" s="30" t="inlineStr">
        <is>
          <t>INE020B08EL2</t>
        </is>
      </c>
      <c r="C20" s="30" t="inlineStr">
        <is>
          <t>CRISIL AAA</t>
        </is>
      </c>
      <c r="D20" s="13" t="n">
        <v>15000000</v>
      </c>
      <c r="E20" s="14" t="n">
        <v>15032.04</v>
      </c>
      <c r="F20" s="15" t="n">
        <v>0.0233</v>
      </c>
      <c r="G20" s="15" t="n">
        <v>0.065249</v>
      </c>
    </row>
    <row r="21">
      <c r="A21" s="12" t="inlineStr">
        <is>
          <t>7.60% REC LTD. NCD SR 219 RED 27-02-2026**</t>
        </is>
      </c>
      <c r="B21" s="30" t="inlineStr">
        <is>
          <t>INE020B08EF4</t>
        </is>
      </c>
      <c r="C21" s="30" t="inlineStr">
        <is>
          <t>CRISIL AAA</t>
        </is>
      </c>
      <c r="D21" s="13" t="n">
        <v>15000000</v>
      </c>
      <c r="E21" s="14" t="n">
        <v>15024.29</v>
      </c>
      <c r="F21" s="15" t="n">
        <v>0.0233</v>
      </c>
      <c r="G21" s="15" t="n">
        <v>0.061599</v>
      </c>
    </row>
    <row r="22">
      <c r="A22" s="12" t="inlineStr">
        <is>
          <t>9.18% NUCLEAR POWER NCD RED 23-01-2026**</t>
        </is>
      </c>
      <c r="B22" s="30" t="inlineStr">
        <is>
          <t>INE206D08188</t>
        </is>
      </c>
      <c r="C22" s="30" t="inlineStr">
        <is>
          <t>CRISIL AAA</t>
        </is>
      </c>
      <c r="D22" s="13" t="n">
        <v>11200000</v>
      </c>
      <c r="E22" s="14" t="n">
        <v>11218.87</v>
      </c>
      <c r="F22" s="15" t="n">
        <v>0.0174</v>
      </c>
      <c r="G22" s="15" t="n">
        <v>0.061254</v>
      </c>
    </row>
    <row r="23">
      <c r="A23" s="12" t="inlineStr">
        <is>
          <t>5.94% REC LTD. NCD RED 31-01-2026**</t>
        </is>
      </c>
      <c r="B23" s="30" t="inlineStr">
        <is>
          <t>INE020B08DK6</t>
        </is>
      </c>
      <c r="C23" s="30" t="inlineStr">
        <is>
          <t>CRISIL AAA</t>
        </is>
      </c>
      <c r="D23" s="13" t="n">
        <v>10000000</v>
      </c>
      <c r="E23" s="14" t="n">
        <v>9995.33</v>
      </c>
      <c r="F23" s="15" t="n">
        <v>0.0155</v>
      </c>
      <c r="G23" s="15" t="n">
        <v>0.06175</v>
      </c>
    </row>
    <row r="24">
      <c r="A24" s="12" t="inlineStr">
        <is>
          <t>7.13% NHPC LTD AA STRPP A NCD 11-02-2026**</t>
        </is>
      </c>
      <c r="B24" s="30" t="inlineStr">
        <is>
          <t>INE848E07AY3</t>
        </is>
      </c>
      <c r="C24" s="30" t="inlineStr">
        <is>
          <t>CARE AAA</t>
        </is>
      </c>
      <c r="D24" s="13" t="n">
        <v>7600000</v>
      </c>
      <c r="E24" s="14" t="n">
        <v>7606.54</v>
      </c>
      <c r="F24" s="15" t="n">
        <v>0.0118</v>
      </c>
      <c r="G24" s="15" t="n">
        <v>0.059799</v>
      </c>
    </row>
    <row r="25">
      <c r="A25" s="12" t="inlineStr">
        <is>
          <t>9.09% INDIAN RAIL FIN NCD RED 29-03-2026**</t>
        </is>
      </c>
      <c r="B25" s="30" t="inlineStr">
        <is>
          <t>INE053F09HM3</t>
        </is>
      </c>
      <c r="C25" s="30" t="inlineStr">
        <is>
          <t>CRISIL AAA</t>
        </is>
      </c>
      <c r="D25" s="13" t="n">
        <v>6000000</v>
      </c>
      <c r="E25" s="14" t="n">
        <v>6040.41</v>
      </c>
      <c r="F25" s="15" t="n">
        <v>0.0094</v>
      </c>
      <c r="G25" s="15" t="n">
        <v>0.061049</v>
      </c>
    </row>
    <row r="26">
      <c r="A26" s="12" t="inlineStr">
        <is>
          <t>8.02% EXIM BANK NCD RED 20-04-2026**</t>
        </is>
      </c>
      <c r="B26" s="30" t="inlineStr">
        <is>
          <t>INE514E08FB6</t>
        </is>
      </c>
      <c r="C26" s="30" t="inlineStr">
        <is>
          <t>CRISIL AAA</t>
        </is>
      </c>
      <c r="D26" s="13" t="n">
        <v>6000000</v>
      </c>
      <c r="E26" s="14" t="n">
        <v>6021.59</v>
      </c>
      <c r="F26" s="15" t="n">
        <v>0.009299999999999999</v>
      </c>
      <c r="G26" s="15" t="n">
        <v>0.0643</v>
      </c>
    </row>
    <row r="27">
      <c r="A27" s="12" t="inlineStr">
        <is>
          <t>6.89% NHPC SR AA1 STRPP A NCD 11-03-2026**</t>
        </is>
      </c>
      <c r="B27" s="30" t="inlineStr">
        <is>
          <t>INE848E07BD5</t>
        </is>
      </c>
      <c r="C27" s="30" t="inlineStr">
        <is>
          <t>CARE AAA</t>
        </is>
      </c>
      <c r="D27" s="13" t="n">
        <v>4000000</v>
      </c>
      <c r="E27" s="14" t="n">
        <v>4004.23</v>
      </c>
      <c r="F27" s="15" t="n">
        <v>0.0062</v>
      </c>
      <c r="G27" s="15" t="n">
        <v>0.059898</v>
      </c>
    </row>
    <row r="28">
      <c r="A28" s="12" t="inlineStr">
        <is>
          <t>7.38% NHPC SR Y1 STRPP A NCD 03-01-2026**</t>
        </is>
      </c>
      <c r="B28" s="30" t="inlineStr">
        <is>
          <t>INE848E07AT3</t>
        </is>
      </c>
      <c r="C28" s="30" t="inlineStr">
        <is>
          <t>ICRA AAA</t>
        </is>
      </c>
      <c r="D28" s="13" t="n">
        <v>3300000</v>
      </c>
      <c r="E28" s="14" t="n">
        <v>3300.17</v>
      </c>
      <c r="F28" s="15" t="n">
        <v>0.0051</v>
      </c>
      <c r="G28" s="15" t="n">
        <v>0.060335</v>
      </c>
    </row>
    <row r="29">
      <c r="A29" s="12" t="inlineStr">
        <is>
          <t>8.14% NUCLEAR POWER NCD RED 25-03-2026**</t>
        </is>
      </c>
      <c r="B29" s="30" t="inlineStr">
        <is>
          <t>INE206D08261</t>
        </is>
      </c>
      <c r="C29" s="30" t="inlineStr">
        <is>
          <t>CRISIL AAA</t>
        </is>
      </c>
      <c r="D29" s="13" t="n">
        <v>2700000</v>
      </c>
      <c r="E29" s="14" t="n">
        <v>2712.04</v>
      </c>
      <c r="F29" s="15" t="n">
        <v>0.0042</v>
      </c>
      <c r="G29" s="15" t="n">
        <v>0.060198</v>
      </c>
    </row>
    <row r="30">
      <c r="A30" s="12" t="inlineStr">
        <is>
          <t>9.09% IRFC NCD RED 31-03-2026**</t>
        </is>
      </c>
      <c r="B30" s="30" t="inlineStr">
        <is>
          <t>INE053F09HN1</t>
        </is>
      </c>
      <c r="C30" s="30" t="inlineStr">
        <is>
          <t>CRISIL AAA</t>
        </is>
      </c>
      <c r="D30" s="13" t="n">
        <v>2500000</v>
      </c>
      <c r="E30" s="14" t="n">
        <v>2517.13</v>
      </c>
      <c r="F30" s="15" t="n">
        <v>0.0039</v>
      </c>
      <c r="G30" s="15" t="n">
        <v>0.061199</v>
      </c>
    </row>
    <row r="31">
      <c r="A31" s="12" t="inlineStr">
        <is>
          <t>6.05% NLC INDIA LTD NCD RED 12-02-2026**</t>
        </is>
      </c>
      <c r="B31" s="30" t="inlineStr">
        <is>
          <t>INE589A08035</t>
        </is>
      </c>
      <c r="C31" s="30" t="inlineStr">
        <is>
          <t>CRISIL AAA</t>
        </is>
      </c>
      <c r="D31" s="13" t="n">
        <v>1500000</v>
      </c>
      <c r="E31" s="14" t="n">
        <v>1499.5</v>
      </c>
      <c r="F31" s="15" t="n">
        <v>0.0023</v>
      </c>
      <c r="G31" s="15" t="n">
        <v>0.060175</v>
      </c>
    </row>
    <row r="32">
      <c r="A32" s="12" t="inlineStr">
        <is>
          <t>8.85% NHPC LTD NCD 11-02-2026**</t>
        </is>
      </c>
      <c r="B32" s="30" t="inlineStr">
        <is>
          <t>INE848E07377</t>
        </is>
      </c>
      <c r="C32" s="30" t="inlineStr">
        <is>
          <t>ICRA AAA</t>
        </is>
      </c>
      <c r="D32" s="13" t="n">
        <v>1109000</v>
      </c>
      <c r="E32" s="14" t="n">
        <v>1111.97</v>
      </c>
      <c r="F32" s="15" t="n">
        <v>0.0017</v>
      </c>
      <c r="G32" s="15" t="n">
        <v>0.059801</v>
      </c>
    </row>
    <row r="33">
      <c r="A33" s="12" t="inlineStr">
        <is>
          <t>8.78% NHPC LTD NCD 11-02-2026**</t>
        </is>
      </c>
      <c r="B33" s="30" t="inlineStr">
        <is>
          <t>INE848E07468</t>
        </is>
      </c>
      <c r="C33" s="30" t="inlineStr">
        <is>
          <t>ICRA AAA</t>
        </is>
      </c>
      <c r="D33" s="13" t="n">
        <v>1000000</v>
      </c>
      <c r="E33" s="14" t="n">
        <v>1002.6</v>
      </c>
      <c r="F33" s="15" t="n">
        <v>0.0016</v>
      </c>
      <c r="G33" s="15" t="n">
        <v>0.059802</v>
      </c>
    </row>
    <row r="34">
      <c r="A34" s="12" t="inlineStr">
        <is>
          <t>5.60% INDIAN OIL CORP NCD 23-01-2026**</t>
        </is>
      </c>
      <c r="B34" s="30" t="inlineStr">
        <is>
          <t>INE242A08494</t>
        </is>
      </c>
      <c r="C34" s="30" t="inlineStr">
        <is>
          <t>CRISIL AAA</t>
        </is>
      </c>
      <c r="D34" s="13" t="n">
        <v>500000</v>
      </c>
      <c r="E34" s="14" t="n">
        <v>499.78</v>
      </c>
      <c r="F34" s="15" t="n">
        <v>0.0008</v>
      </c>
      <c r="G34" s="15" t="n">
        <v>0.060099</v>
      </c>
    </row>
    <row r="35">
      <c r="A35" s="16" t="inlineStr">
        <is>
          <t>Sub Total</t>
        </is>
      </c>
      <c r="B35" s="31" t="n"/>
      <c r="C35" s="31" t="n"/>
      <c r="D35" s="17" t="n"/>
      <c r="E35" s="18" t="n">
        <v>330267.97</v>
      </c>
      <c r="F35" s="19" t="n">
        <v>0.5121</v>
      </c>
      <c r="G35" s="20" t="n"/>
    </row>
    <row r="36">
      <c r="A36" s="16" t="inlineStr">
        <is>
          <t>State Development Loan</t>
        </is>
      </c>
      <c r="B36" s="30" t="n"/>
      <c r="C36" s="30" t="n"/>
      <c r="D36" s="13" t="n"/>
      <c r="E36" s="14" t="n"/>
      <c r="F36" s="15" t="n"/>
      <c r="G36" s="15" t="n"/>
    </row>
    <row r="37">
      <c r="A37" s="12" t="inlineStr">
        <is>
          <t>6.18% GUJARAT SDL RED 31-03-2026</t>
        </is>
      </c>
      <c r="B37" s="30" t="inlineStr">
        <is>
          <t>IN1520200339</t>
        </is>
      </c>
      <c r="C37" s="30" t="inlineStr">
        <is>
          <t>SOVEREIGN</t>
        </is>
      </c>
      <c r="D37" s="13" t="n">
        <v>30000000</v>
      </c>
      <c r="E37" s="14" t="n">
        <v>30057.57</v>
      </c>
      <c r="F37" s="15" t="n">
        <v>0.0466</v>
      </c>
      <c r="G37" s="15" t="n">
        <v>0.054569</v>
      </c>
    </row>
    <row r="38">
      <c r="A38" s="12" t="inlineStr">
        <is>
          <t>8.51% MAHARASHTRA SDL RED 09-03-2026</t>
        </is>
      </c>
      <c r="B38" s="30" t="inlineStr">
        <is>
          <t>IN2220150204</t>
        </is>
      </c>
      <c r="C38" s="30" t="inlineStr">
        <is>
          <t>SOVEREIGN</t>
        </is>
      </c>
      <c r="D38" s="13" t="n">
        <v>26500000</v>
      </c>
      <c r="E38" s="14" t="n">
        <v>26656.43</v>
      </c>
      <c r="F38" s="15" t="n">
        <v>0.0413</v>
      </c>
      <c r="G38" s="15" t="n">
        <v>0.054396</v>
      </c>
    </row>
    <row r="39">
      <c r="A39" s="12" t="inlineStr">
        <is>
          <t>8.28% KARNATAKA SDL RED 06-03-2026</t>
        </is>
      </c>
      <c r="B39" s="30" t="inlineStr">
        <is>
          <t>IN1920180198</t>
        </is>
      </c>
      <c r="C39" s="30" t="inlineStr">
        <is>
          <t>SOVEREIGN</t>
        </is>
      </c>
      <c r="D39" s="13" t="n">
        <v>25500000</v>
      </c>
      <c r="E39" s="14" t="n">
        <v>25633.62</v>
      </c>
      <c r="F39" s="15" t="n">
        <v>0.0398</v>
      </c>
      <c r="G39" s="15" t="n">
        <v>0.054396</v>
      </c>
    </row>
    <row r="40">
      <c r="A40" s="12" t="inlineStr">
        <is>
          <t>8.53% TAMIL NADU SDL RED 09-03-2026</t>
        </is>
      </c>
      <c r="B40" s="30" t="inlineStr">
        <is>
          <t>IN3120150211</t>
        </is>
      </c>
      <c r="C40" s="30" t="inlineStr">
        <is>
          <t>SOVEREIGN</t>
        </is>
      </c>
      <c r="D40" s="13" t="n">
        <v>22500000</v>
      </c>
      <c r="E40" s="14" t="n">
        <v>22633.65</v>
      </c>
      <c r="F40" s="15" t="n">
        <v>0.0351</v>
      </c>
      <c r="G40" s="15" t="n">
        <v>0.054395</v>
      </c>
    </row>
    <row r="41">
      <c r="A41" s="12" t="inlineStr">
        <is>
          <t>8.67% KARNATAKA SDL RED 24-02-2026</t>
        </is>
      </c>
      <c r="B41" s="30" t="inlineStr">
        <is>
          <t>IN1920150092</t>
        </is>
      </c>
      <c r="C41" s="30" t="inlineStr">
        <is>
          <t>SOVEREIGN</t>
        </is>
      </c>
      <c r="D41" s="13" t="n">
        <v>19500000</v>
      </c>
      <c r="E41" s="14" t="n">
        <v>19587.36</v>
      </c>
      <c r="F41" s="15" t="n">
        <v>0.0304</v>
      </c>
      <c r="G41" s="15" t="n">
        <v>0.054833</v>
      </c>
    </row>
    <row r="42">
      <c r="A42" s="12" t="inlineStr">
        <is>
          <t>8.76% MADHYA PRADESH SDL RED 24-02-2026</t>
        </is>
      </c>
      <c r="B42" s="30" t="inlineStr">
        <is>
          <t>IN2120150106</t>
        </is>
      </c>
      <c r="C42" s="30" t="inlineStr">
        <is>
          <t>SOVEREIGN</t>
        </is>
      </c>
      <c r="D42" s="13" t="n">
        <v>15500000</v>
      </c>
      <c r="E42" s="14" t="n">
        <v>15570.99</v>
      </c>
      <c r="F42" s="15" t="n">
        <v>0.0241</v>
      </c>
      <c r="G42" s="15" t="n">
        <v>0.055028</v>
      </c>
    </row>
    <row r="43">
      <c r="A43" s="12" t="inlineStr">
        <is>
          <t>8.57% ANDHRA PRADESH SDL RED 09-03-2026</t>
        </is>
      </c>
      <c r="B43" s="30" t="inlineStr">
        <is>
          <t>IN1020150141</t>
        </is>
      </c>
      <c r="C43" s="30" t="inlineStr">
        <is>
          <t>SOVEREIGN</t>
        </is>
      </c>
      <c r="D43" s="13" t="n">
        <v>14500000</v>
      </c>
      <c r="E43" s="14" t="n">
        <v>14586.61</v>
      </c>
      <c r="F43" s="15" t="n">
        <v>0.0226</v>
      </c>
      <c r="G43" s="15" t="n">
        <v>0.054615</v>
      </c>
    </row>
    <row r="44">
      <c r="A44" s="12" t="inlineStr">
        <is>
          <t>8.48% RAJASTHAN SDL RED 10-02-2026</t>
        </is>
      </c>
      <c r="B44" s="30" t="inlineStr">
        <is>
          <t>IN2920150249</t>
        </is>
      </c>
      <c r="C44" s="30" t="inlineStr">
        <is>
          <t>SOVEREIGN</t>
        </is>
      </c>
      <c r="D44" s="13" t="n">
        <v>11500000</v>
      </c>
      <c r="E44" s="14" t="n">
        <v>11534.35</v>
      </c>
      <c r="F44" s="15" t="n">
        <v>0.0179</v>
      </c>
      <c r="G44" s="15" t="n">
        <v>0.055345</v>
      </c>
    </row>
    <row r="45">
      <c r="A45" s="12" t="inlineStr">
        <is>
          <t>8.60% BIHAR SDL RED 09-03-2026</t>
        </is>
      </c>
      <c r="B45" s="30" t="inlineStr">
        <is>
          <t>IN1320150056</t>
        </is>
      </c>
      <c r="C45" s="30" t="inlineStr">
        <is>
          <t>SOVEREIGN</t>
        </is>
      </c>
      <c r="D45" s="13" t="n">
        <v>11000000</v>
      </c>
      <c r="E45" s="14" t="n">
        <v>11065.85</v>
      </c>
      <c r="F45" s="15" t="n">
        <v>0.0172</v>
      </c>
      <c r="G45" s="15" t="n">
        <v>0.054846</v>
      </c>
    </row>
    <row r="46">
      <c r="A46" s="12" t="inlineStr">
        <is>
          <t>8.88% WEST BENGAL SDL RED 24-02-2026</t>
        </is>
      </c>
      <c r="B46" s="30" t="inlineStr">
        <is>
          <t>IN3420150150</t>
        </is>
      </c>
      <c r="C46" s="30" t="inlineStr">
        <is>
          <t>SOVEREIGN</t>
        </is>
      </c>
      <c r="D46" s="13" t="n">
        <v>10500000</v>
      </c>
      <c r="E46" s="14" t="n">
        <v>10549.4</v>
      </c>
      <c r="F46" s="15" t="n">
        <v>0.0164</v>
      </c>
      <c r="G46" s="15" t="n">
        <v>0.055345</v>
      </c>
    </row>
    <row r="47">
      <c r="A47" s="12" t="inlineStr">
        <is>
          <t>8.49% TAMIL NADU SDL RED 10-02-2026</t>
        </is>
      </c>
      <c r="B47" s="30" t="inlineStr">
        <is>
          <t>IN3120150195</t>
        </is>
      </c>
      <c r="C47" s="30" t="inlineStr">
        <is>
          <t>SOVEREIGN</t>
        </is>
      </c>
      <c r="D47" s="13" t="n">
        <v>9000000</v>
      </c>
      <c r="E47" s="14" t="n">
        <v>9027.49</v>
      </c>
      <c r="F47" s="15" t="n">
        <v>0.014</v>
      </c>
      <c r="G47" s="15" t="n">
        <v>0.054832</v>
      </c>
    </row>
    <row r="48">
      <c r="A48" s="12" t="inlineStr">
        <is>
          <t>8.67% MAHARASHTRA SDL RED 24-02-2026</t>
        </is>
      </c>
      <c r="B48" s="30" t="inlineStr">
        <is>
          <t>IN2220150196</t>
        </is>
      </c>
      <c r="C48" s="30" t="inlineStr">
        <is>
          <t>SOVEREIGN</t>
        </is>
      </c>
      <c r="D48" s="13" t="n">
        <v>8000000</v>
      </c>
      <c r="E48" s="14" t="n">
        <v>8035.84</v>
      </c>
      <c r="F48" s="15" t="n">
        <v>0.0125</v>
      </c>
      <c r="G48" s="15" t="n">
        <v>0.054833</v>
      </c>
    </row>
    <row r="49">
      <c r="A49" s="12" t="inlineStr">
        <is>
          <t>8.69% TAMIL NADU SDL RED 24-02-2026</t>
        </is>
      </c>
      <c r="B49" s="30" t="inlineStr">
        <is>
          <t>IN3120150203</t>
        </is>
      </c>
      <c r="C49" s="30" t="inlineStr">
        <is>
          <t>SOVEREIGN</t>
        </is>
      </c>
      <c r="D49" s="13" t="n">
        <v>7500000</v>
      </c>
      <c r="E49" s="14" t="n">
        <v>7533.82</v>
      </c>
      <c r="F49" s="15" t="n">
        <v>0.0117</v>
      </c>
      <c r="G49" s="15" t="n">
        <v>0.054831</v>
      </c>
    </row>
    <row r="50">
      <c r="A50" s="12" t="inlineStr">
        <is>
          <t>8.00% GUJARAT SDL RED 20-04-2026</t>
        </is>
      </c>
      <c r="B50" s="30" t="inlineStr">
        <is>
          <t>IN1520160012</t>
        </is>
      </c>
      <c r="C50" s="30" t="inlineStr">
        <is>
          <t>SOVEREIGN</t>
        </is>
      </c>
      <c r="D50" s="13" t="n">
        <v>7219500</v>
      </c>
      <c r="E50" s="14" t="n">
        <v>7271.42</v>
      </c>
      <c r="F50" s="15" t="n">
        <v>0.0113</v>
      </c>
      <c r="G50" s="15" t="n">
        <v>0.056526</v>
      </c>
    </row>
    <row r="51">
      <c r="A51" s="12" t="inlineStr">
        <is>
          <t>8.57% WEST BENGAL SDL RED 09-03-2026</t>
        </is>
      </c>
      <c r="B51" s="30" t="inlineStr">
        <is>
          <t>IN3420150168</t>
        </is>
      </c>
      <c r="C51" s="30" t="inlineStr">
        <is>
          <t>SOVEREIGN</t>
        </is>
      </c>
      <c r="D51" s="13" t="n">
        <v>7000000</v>
      </c>
      <c r="E51" s="14" t="n">
        <v>7041.44</v>
      </c>
      <c r="F51" s="15" t="n">
        <v>0.0109</v>
      </c>
      <c r="G51" s="15" t="n">
        <v>0.054908</v>
      </c>
    </row>
    <row r="52">
      <c r="A52" s="12" t="inlineStr">
        <is>
          <t>8.83% UTTAR PRADESH SDL 24-02-2026</t>
        </is>
      </c>
      <c r="B52" s="30" t="inlineStr">
        <is>
          <t>IN3320150383</t>
        </is>
      </c>
      <c r="C52" s="30" t="inlineStr">
        <is>
          <t>SOVEREIGN</t>
        </is>
      </c>
      <c r="D52" s="13" t="n">
        <v>6500000</v>
      </c>
      <c r="E52" s="14" t="n">
        <v>6529.98</v>
      </c>
      <c r="F52" s="15" t="n">
        <v>0.0101</v>
      </c>
      <c r="G52" s="15" t="n">
        <v>0.05549</v>
      </c>
    </row>
    <row r="53">
      <c r="A53" s="12" t="inlineStr">
        <is>
          <t>8.51% WEST BENGAL SDL RED 10-02-2026</t>
        </is>
      </c>
      <c r="B53" s="30" t="inlineStr">
        <is>
          <t>IN3420150143</t>
        </is>
      </c>
      <c r="C53" s="30" t="inlineStr">
        <is>
          <t>SOVEREIGN</t>
        </is>
      </c>
      <c r="D53" s="13" t="n">
        <v>6500000</v>
      </c>
      <c r="E53" s="14" t="n">
        <v>6519.62</v>
      </c>
      <c r="F53" s="15" t="n">
        <v>0.0101</v>
      </c>
      <c r="G53" s="15" t="n">
        <v>0.055346</v>
      </c>
    </row>
    <row r="54">
      <c r="A54" s="12" t="inlineStr">
        <is>
          <t>8.53% UTTAR PRADESH SDL 10-02-2026</t>
        </is>
      </c>
      <c r="B54" s="30" t="inlineStr">
        <is>
          <t>IN3320150375</t>
        </is>
      </c>
      <c r="C54" s="30" t="inlineStr">
        <is>
          <t>SOVEREIGN</t>
        </is>
      </c>
      <c r="D54" s="13" t="n">
        <v>6000000</v>
      </c>
      <c r="E54" s="14" t="n">
        <v>6018.14</v>
      </c>
      <c r="F54" s="15" t="n">
        <v>0.009299999999999999</v>
      </c>
      <c r="G54" s="15" t="n">
        <v>0.055488</v>
      </c>
    </row>
    <row r="55">
      <c r="A55" s="12" t="inlineStr">
        <is>
          <t>8.72% ANDHRA PRADESH SDL RED 24-02-2026</t>
        </is>
      </c>
      <c r="B55" s="30" t="inlineStr">
        <is>
          <t>IN1020150133</t>
        </is>
      </c>
      <c r="C55" s="30" t="inlineStr">
        <is>
          <t>SOVEREIGN</t>
        </is>
      </c>
      <c r="D55" s="13" t="n">
        <v>5000000</v>
      </c>
      <c r="E55" s="14" t="n">
        <v>5022.6</v>
      </c>
      <c r="F55" s="15" t="n">
        <v>0.0078</v>
      </c>
      <c r="G55" s="15" t="n">
        <v>0.05505</v>
      </c>
    </row>
    <row r="56">
      <c r="A56" s="12" t="inlineStr">
        <is>
          <t>8.36% MAHARASHTRA SDL RED 27-01-2026</t>
        </is>
      </c>
      <c r="B56" s="30" t="inlineStr">
        <is>
          <t>IN2220150170</t>
        </is>
      </c>
      <c r="C56" s="30" t="inlineStr">
        <is>
          <t>SOVEREIGN</t>
        </is>
      </c>
      <c r="D56" s="13" t="n">
        <v>5000000</v>
      </c>
      <c r="E56" s="14" t="n">
        <v>5010.27</v>
      </c>
      <c r="F56" s="15" t="n">
        <v>0.0078</v>
      </c>
      <c r="G56" s="15" t="n">
        <v>0.054614</v>
      </c>
    </row>
    <row r="57">
      <c r="A57" s="12" t="inlineStr">
        <is>
          <t>8.40% WEST BENGAL SDL RED 27-01-2026</t>
        </is>
      </c>
      <c r="B57" s="30" t="inlineStr">
        <is>
          <t>IN3420150135</t>
        </is>
      </c>
      <c r="C57" s="30" t="inlineStr">
        <is>
          <t>SOVEREIGN</t>
        </is>
      </c>
      <c r="D57" s="13" t="n">
        <v>5000000</v>
      </c>
      <c r="E57" s="14" t="n">
        <v>5010.23</v>
      </c>
      <c r="F57" s="15" t="n">
        <v>0.0078</v>
      </c>
      <c r="G57" s="15" t="n">
        <v>0.055124</v>
      </c>
    </row>
    <row r="58">
      <c r="A58" s="12" t="inlineStr">
        <is>
          <t>8.29% ANDHRA PRADESH SDL RED 13-01-2026</t>
        </is>
      </c>
      <c r="B58" s="30" t="inlineStr">
        <is>
          <t>IN1020150117</t>
        </is>
      </c>
      <c r="C58" s="30" t="inlineStr">
        <is>
          <t>SOVEREIGN</t>
        </is>
      </c>
      <c r="D58" s="13" t="n">
        <v>5000000</v>
      </c>
      <c r="E58" s="14" t="n">
        <v>5004.6</v>
      </c>
      <c r="F58" s="15" t="n">
        <v>0.0078</v>
      </c>
      <c r="G58" s="15" t="n">
        <v>0.054704</v>
      </c>
    </row>
    <row r="59">
      <c r="A59" s="12" t="inlineStr">
        <is>
          <t>8.82% BIHAR SDL RED 24-02-2026</t>
        </is>
      </c>
      <c r="B59" s="30" t="inlineStr">
        <is>
          <t>IN1320150049</t>
        </is>
      </c>
      <c r="C59" s="30" t="inlineStr">
        <is>
          <t>SOVEREIGN</t>
        </is>
      </c>
      <c r="D59" s="13" t="n">
        <v>4000000</v>
      </c>
      <c r="E59" s="14" t="n">
        <v>4018.52</v>
      </c>
      <c r="F59" s="15" t="n">
        <v>0.0062</v>
      </c>
      <c r="G59" s="15" t="n">
        <v>0.055277</v>
      </c>
    </row>
    <row r="60">
      <c r="A60" s="12" t="inlineStr">
        <is>
          <t>8.55% RAJASTHAN SDL RED 09-03-2026</t>
        </is>
      </c>
      <c r="B60" s="30" t="inlineStr">
        <is>
          <t>IN2920150264</t>
        </is>
      </c>
      <c r="C60" s="30" t="inlineStr">
        <is>
          <t>SOVEREIGN</t>
        </is>
      </c>
      <c r="D60" s="13" t="n">
        <v>3500000</v>
      </c>
      <c r="E60" s="14" t="n">
        <v>3520.59</v>
      </c>
      <c r="F60" s="15" t="n">
        <v>0.0055</v>
      </c>
      <c r="G60" s="15" t="n">
        <v>0.054912</v>
      </c>
    </row>
    <row r="61">
      <c r="A61" s="12" t="inlineStr">
        <is>
          <t>8.47% MAHARASHTRA SDL RED 10-02-2026</t>
        </is>
      </c>
      <c r="B61" s="30" t="inlineStr">
        <is>
          <t>IN2220150188</t>
        </is>
      </c>
      <c r="C61" s="30" t="inlineStr">
        <is>
          <t>SOVEREIGN</t>
        </is>
      </c>
      <c r="D61" s="13" t="n">
        <v>3000000</v>
      </c>
      <c r="E61" s="14" t="n">
        <v>3009.1</v>
      </c>
      <c r="F61" s="15" t="n">
        <v>0.0047</v>
      </c>
      <c r="G61" s="15" t="n">
        <v>0.054831</v>
      </c>
    </row>
    <row r="62">
      <c r="A62" s="12" t="inlineStr">
        <is>
          <t>7.90% RAJASTHAN SDL RED 08-04-2026</t>
        </is>
      </c>
      <c r="B62" s="30" t="inlineStr">
        <is>
          <t>IN2920200028</t>
        </is>
      </c>
      <c r="C62" s="30" t="inlineStr">
        <is>
          <t>SOVEREIGN</t>
        </is>
      </c>
      <c r="D62" s="13" t="n">
        <v>2500000</v>
      </c>
      <c r="E62" s="14" t="n">
        <v>2515.06</v>
      </c>
      <c r="F62" s="15" t="n">
        <v>0.0039</v>
      </c>
      <c r="G62" s="15" t="n">
        <v>0.056857</v>
      </c>
    </row>
    <row r="63">
      <c r="A63" s="12" t="inlineStr">
        <is>
          <t>8.46% GUJARAT SDL RED 10-02-2026</t>
        </is>
      </c>
      <c r="B63" s="30" t="inlineStr">
        <is>
          <t>IN1520150120</t>
        </is>
      </c>
      <c r="C63" s="30" t="inlineStr">
        <is>
          <t>SOVEREIGN</t>
        </is>
      </c>
      <c r="D63" s="13" t="n">
        <v>1000000</v>
      </c>
      <c r="E63" s="14" t="n">
        <v>1003.02</v>
      </c>
      <c r="F63" s="15" t="n">
        <v>0.0016</v>
      </c>
      <c r="G63" s="15" t="n">
        <v>0.054835</v>
      </c>
    </row>
    <row r="64">
      <c r="A64" s="12" t="inlineStr">
        <is>
          <t>7.96% TAMIL NADU SDL RED 27-04-2026</t>
        </is>
      </c>
      <c r="B64" s="30" t="inlineStr">
        <is>
          <t>IN3120160020</t>
        </is>
      </c>
      <c r="C64" s="30" t="inlineStr">
        <is>
          <t>SOVEREIGN</t>
        </is>
      </c>
      <c r="D64" s="13" t="n">
        <v>500000</v>
      </c>
      <c r="E64" s="14" t="n">
        <v>503.77</v>
      </c>
      <c r="F64" s="15" t="n">
        <v>0.0008</v>
      </c>
      <c r="G64" s="15" t="n">
        <v>0.056527</v>
      </c>
    </row>
    <row r="65">
      <c r="A65" s="12" t="inlineStr">
        <is>
          <t>7.96% GUJARAT SDL RED 27-04-2026</t>
        </is>
      </c>
      <c r="B65" s="30" t="inlineStr">
        <is>
          <t>IN1520160020</t>
        </is>
      </c>
      <c r="C65" s="30" t="inlineStr">
        <is>
          <t>SOVEREIGN</t>
        </is>
      </c>
      <c r="D65" s="13" t="n">
        <v>500000</v>
      </c>
      <c r="E65" s="14" t="n">
        <v>503.77</v>
      </c>
      <c r="F65" s="15" t="n">
        <v>0.0008</v>
      </c>
      <c r="G65" s="15" t="n">
        <v>0.056527</v>
      </c>
    </row>
    <row r="66">
      <c r="A66" s="12" t="inlineStr">
        <is>
          <t>8.09% ANDHRA PRADESH SDL RED 23-03-2026</t>
        </is>
      </c>
      <c r="B66" s="30" t="inlineStr">
        <is>
          <t>IN1020150158</t>
        </is>
      </c>
      <c r="C66" s="30" t="inlineStr">
        <is>
          <t>SOVEREIGN</t>
        </is>
      </c>
      <c r="D66" s="13" t="n">
        <v>500000</v>
      </c>
      <c r="E66" s="14" t="n">
        <v>503.07</v>
      </c>
      <c r="F66" s="15" t="n">
        <v>0.0008</v>
      </c>
      <c r="G66" s="15" t="n">
        <v>0.054615</v>
      </c>
    </row>
    <row r="67">
      <c r="A67" s="12" t="inlineStr">
        <is>
          <t>8.09% RAJASTHAN SDL RED 23-03-2026</t>
        </is>
      </c>
      <c r="B67" s="30" t="inlineStr">
        <is>
          <t>IN2920150363</t>
        </is>
      </c>
      <c r="C67" s="30" t="inlineStr">
        <is>
          <t>SOVEREIGN</t>
        </is>
      </c>
      <c r="D67" s="13" t="n">
        <v>500000</v>
      </c>
      <c r="E67" s="14" t="n">
        <v>503.03</v>
      </c>
      <c r="F67" s="15" t="n">
        <v>0.0008</v>
      </c>
      <c r="G67" s="15" t="n">
        <v>0.05491</v>
      </c>
    </row>
    <row r="68">
      <c r="A68" s="12" t="inlineStr">
        <is>
          <t>6.70% ANDHRA PRADESH SDL RED 22-04-2026</t>
        </is>
      </c>
      <c r="B68" s="30" t="inlineStr">
        <is>
          <t>IN1020200078</t>
        </is>
      </c>
      <c r="C68" s="30" t="inlineStr">
        <is>
          <t>SOVEREIGN</t>
        </is>
      </c>
      <c r="D68" s="13" t="n">
        <v>500000</v>
      </c>
      <c r="E68" s="14" t="n">
        <v>501.7</v>
      </c>
      <c r="F68" s="15" t="n">
        <v>0.0008</v>
      </c>
      <c r="G68" s="15" t="n">
        <v>0.056643</v>
      </c>
    </row>
    <row r="69">
      <c r="A69" s="16" t="inlineStr">
        <is>
          <t>Sub Total</t>
        </is>
      </c>
      <c r="B69" s="31" t="n"/>
      <c r="C69" s="31" t="n"/>
      <c r="D69" s="17" t="n"/>
      <c r="E69" s="18" t="n">
        <v>282482.91</v>
      </c>
      <c r="F69" s="19" t="n">
        <v>0.4384</v>
      </c>
      <c r="G69" s="20" t="n"/>
    </row>
    <row r="70">
      <c r="A70" s="12" t="n"/>
      <c r="B70" s="30" t="n"/>
      <c r="C70" s="30" t="n"/>
      <c r="D70" s="13" t="n"/>
      <c r="E70" s="14" t="n"/>
      <c r="F70" s="15" t="n"/>
      <c r="G70" s="15" t="n"/>
    </row>
    <row r="71">
      <c r="A71" s="12" t="n"/>
      <c r="B71" s="30" t="n"/>
      <c r="C71" s="30" t="n"/>
      <c r="D71" s="13" t="n"/>
      <c r="E71" s="14" t="n"/>
      <c r="F71" s="15" t="n"/>
      <c r="G71" s="15" t="n"/>
    </row>
    <row r="72">
      <c r="A72" s="16" t="inlineStr">
        <is>
          <t>(b)Privately Placed/Unlisted</t>
        </is>
      </c>
      <c r="B72" s="30" t="n"/>
      <c r="C72" s="30" t="n"/>
      <c r="D72" s="13" t="n"/>
      <c r="E72" s="14" t="n"/>
      <c r="F72" s="15" t="n"/>
      <c r="G72" s="15" t="n"/>
    </row>
    <row r="73">
      <c r="A73" s="16" t="inlineStr">
        <is>
          <t>Sub Total</t>
        </is>
      </c>
      <c r="B73" s="30" t="n"/>
      <c r="C73" s="30" t="n"/>
      <c r="D73" s="13" t="n"/>
      <c r="E73" s="35" t="inlineStr">
        <is>
          <t>NIL</t>
        </is>
      </c>
      <c r="F73" s="36" t="inlineStr">
        <is>
          <t>NIL</t>
        </is>
      </c>
      <c r="G73" s="15" t="n"/>
    </row>
    <row r="74">
      <c r="A74" s="12" t="n"/>
      <c r="B74" s="30" t="n"/>
      <c r="C74" s="30" t="n"/>
      <c r="D74" s="13" t="n"/>
      <c r="E74" s="14" t="n"/>
      <c r="F74" s="15" t="n"/>
      <c r="G74" s="15" t="n"/>
    </row>
    <row r="75">
      <c r="A75" s="16" t="inlineStr">
        <is>
          <t>(c)Securitised Debt Instruments</t>
        </is>
      </c>
      <c r="B75" s="30" t="n"/>
      <c r="C75" s="30" t="n"/>
      <c r="D75" s="13" t="n"/>
      <c r="E75" s="14" t="n"/>
      <c r="F75" s="15" t="n"/>
      <c r="G75" s="15" t="n"/>
    </row>
    <row r="76">
      <c r="A76" s="16" t="inlineStr">
        <is>
          <t>Sub Total</t>
        </is>
      </c>
      <c r="B76" s="30" t="n"/>
      <c r="C76" s="30" t="n"/>
      <c r="D76" s="13" t="n"/>
      <c r="E76" s="35" t="inlineStr">
        <is>
          <t>NIL</t>
        </is>
      </c>
      <c r="F76" s="36" t="inlineStr">
        <is>
          <t>NIL</t>
        </is>
      </c>
      <c r="G76" s="15" t="n"/>
    </row>
    <row r="77">
      <c r="A77" s="12" t="n"/>
      <c r="B77" s="30" t="n"/>
      <c r="C77" s="30" t="n"/>
      <c r="D77" s="13" t="n"/>
      <c r="E77" s="14" t="n"/>
      <c r="F77" s="15" t="n"/>
      <c r="G77" s="15" t="n"/>
    </row>
    <row r="78">
      <c r="A78" s="21" t="inlineStr">
        <is>
          <t>TOTAL</t>
        </is>
      </c>
      <c r="B78" s="32" t="n"/>
      <c r="C78" s="32" t="n"/>
      <c r="D78" s="22" t="n"/>
      <c r="E78" s="18" t="n">
        <v>612750.88</v>
      </c>
      <c r="F78" s="19" t="n">
        <v>0.9505</v>
      </c>
      <c r="G78" s="20" t="n"/>
    </row>
    <row r="79">
      <c r="A79" s="12" t="n"/>
      <c r="B79" s="30" t="n"/>
      <c r="C79" s="30" t="n"/>
      <c r="D79" s="13" t="n"/>
      <c r="E79" s="14" t="n"/>
      <c r="F79" s="15" t="n"/>
      <c r="G79" s="15" t="n"/>
    </row>
    <row r="80">
      <c r="A80" s="16" t="inlineStr">
        <is>
          <t>Money Market Instruments</t>
        </is>
      </c>
      <c r="B80" s="30" t="n"/>
      <c r="C80" s="30" t="n"/>
      <c r="D80" s="13" t="n"/>
      <c r="E80" s="14" t="n"/>
      <c r="F80" s="15" t="n"/>
      <c r="G80" s="15" t="n"/>
    </row>
    <row r="81">
      <c r="A81" s="16" t="inlineStr">
        <is>
          <t>Certificate of Deposit</t>
        </is>
      </c>
      <c r="B81" s="30" t="n"/>
      <c r="C81" s="30" t="n"/>
      <c r="D81" s="13" t="n"/>
      <c r="E81" s="14" t="n"/>
      <c r="F81" s="15" t="n"/>
      <c r="G81" s="15" t="n"/>
    </row>
    <row r="82">
      <c r="A82" s="12" t="inlineStr">
        <is>
          <t>SIDBI CD RED 27-02-2026#</t>
        </is>
      </c>
      <c r="B82" s="30" t="inlineStr">
        <is>
          <t>INE556F16BB6</t>
        </is>
      </c>
      <c r="C82" s="30" t="inlineStr">
        <is>
          <t>CRISIL A1+</t>
        </is>
      </c>
      <c r="D82" s="13" t="n">
        <v>7500000</v>
      </c>
      <c r="E82" s="14" t="n">
        <v>7430.38</v>
      </c>
      <c r="F82" s="15" t="n">
        <v>0.0115</v>
      </c>
      <c r="G82" s="15" t="n">
        <v>0.060001</v>
      </c>
    </row>
    <row r="83">
      <c r="A83" s="12" t="inlineStr">
        <is>
          <t>NABARD CD RED 24-03-2026#**</t>
        </is>
      </c>
      <c r="B83" s="30" t="inlineStr">
        <is>
          <t>INE261F16991</t>
        </is>
      </c>
      <c r="C83" s="30" t="inlineStr">
        <is>
          <t>CRISIL A1+</t>
        </is>
      </c>
      <c r="D83" s="13" t="n">
        <v>2500000</v>
      </c>
      <c r="E83" s="14" t="n">
        <v>2466.81</v>
      </c>
      <c r="F83" s="15" t="n">
        <v>0.0038</v>
      </c>
      <c r="G83" s="15" t="n">
        <v>0.059899</v>
      </c>
    </row>
    <row r="84">
      <c r="A84" s="16" t="inlineStr">
        <is>
          <t>Sub Total</t>
        </is>
      </c>
      <c r="B84" s="31" t="n"/>
      <c r="C84" s="31" t="n"/>
      <c r="D84" s="17" t="n"/>
      <c r="E84" s="18" t="n">
        <v>9897.190000000001</v>
      </c>
      <c r="F84" s="19" t="n">
        <v>0.0153</v>
      </c>
      <c r="G84" s="20" t="n"/>
    </row>
    <row r="85">
      <c r="A85" s="12" t="n"/>
      <c r="B85" s="30" t="n"/>
      <c r="C85" s="30" t="n"/>
      <c r="D85" s="13" t="n"/>
      <c r="E85" s="14" t="n"/>
      <c r="F85" s="15" t="n"/>
      <c r="G85" s="15" t="n"/>
    </row>
    <row r="86">
      <c r="A86" s="21" t="inlineStr">
        <is>
          <t>TOTAL</t>
        </is>
      </c>
      <c r="B86" s="32" t="n"/>
      <c r="C86" s="32" t="n"/>
      <c r="D86" s="22" t="n"/>
      <c r="E86" s="18" t="n">
        <v>9897.190000000001</v>
      </c>
      <c r="F86" s="19" t="n">
        <v>0.0153</v>
      </c>
      <c r="G86" s="20" t="n"/>
    </row>
    <row r="87">
      <c r="A87" s="12" t="n"/>
      <c r="B87" s="30" t="n"/>
      <c r="C87" s="30" t="n"/>
      <c r="D87" s="13" t="n"/>
      <c r="E87" s="14" t="n"/>
      <c r="F87" s="15" t="n"/>
      <c r="G87" s="15" t="n"/>
    </row>
    <row r="88">
      <c r="A88" s="12" t="n"/>
      <c r="B88" s="30" t="n"/>
      <c r="C88" s="30" t="n"/>
      <c r="D88" s="13" t="n"/>
      <c r="E88" s="14" t="n"/>
      <c r="F88" s="15" t="n"/>
      <c r="G88" s="15" t="n"/>
    </row>
    <row r="89">
      <c r="A89" s="16" t="inlineStr">
        <is>
          <t>TREPS / Reverse Repo</t>
        </is>
      </c>
      <c r="B89" s="30" t="n"/>
      <c r="C89" s="30" t="n"/>
      <c r="D89" s="13" t="n"/>
      <c r="E89" s="14" t="n"/>
      <c r="F89" s="15" t="n"/>
      <c r="G89" s="15" t="n"/>
    </row>
    <row r="90">
      <c r="A90" s="12" t="inlineStr">
        <is>
          <t>Clearing Corporation of India Ltd.</t>
        </is>
      </c>
      <c r="B90" s="30" t="n"/>
      <c r="C90" s="30" t="n"/>
      <c r="D90" s="13" t="n"/>
      <c r="E90" s="14" t="n">
        <v>1243.82</v>
      </c>
      <c r="F90" s="15" t="n">
        <v>0.0019</v>
      </c>
      <c r="G90" s="15" t="n">
        <v>0.053335</v>
      </c>
    </row>
    <row r="91">
      <c r="A91" s="16" t="inlineStr">
        <is>
          <t>Sub Total</t>
        </is>
      </c>
      <c r="B91" s="31" t="n"/>
      <c r="C91" s="31" t="n"/>
      <c r="D91" s="17" t="n"/>
      <c r="E91" s="18" t="n">
        <v>1243.82</v>
      </c>
      <c r="F91" s="19" t="n">
        <v>0.0019</v>
      </c>
      <c r="G91" s="20" t="n"/>
    </row>
    <row r="92">
      <c r="A92" s="12" t="n"/>
      <c r="B92" s="30" t="n"/>
      <c r="C92" s="30" t="n"/>
      <c r="D92" s="13" t="n"/>
      <c r="E92" s="14" t="n"/>
      <c r="F92" s="15" t="n"/>
      <c r="G92" s="15" t="n"/>
    </row>
    <row r="93">
      <c r="A93" s="21" t="inlineStr">
        <is>
          <t>TOTAL</t>
        </is>
      </c>
      <c r="B93" s="32" t="n"/>
      <c r="C93" s="32" t="n"/>
      <c r="D93" s="22" t="n"/>
      <c r="E93" s="18" t="n">
        <v>1243.82</v>
      </c>
      <c r="F93" s="19" t="n">
        <v>0.0019</v>
      </c>
      <c r="G93" s="20" t="n"/>
    </row>
    <row r="94">
      <c r="A94" s="12" t="inlineStr">
        <is>
          <t>Accrued Interest</t>
        </is>
      </c>
      <c r="B94" s="30" t="n"/>
      <c r="C94" s="30" t="n"/>
      <c r="D94" s="13" t="n"/>
      <c r="E94" s="14" t="n">
        <v>21138.4717675</v>
      </c>
      <c r="F94" s="15" t="n">
        <v>0.032779</v>
      </c>
      <c r="G94" s="15" t="n"/>
    </row>
    <row r="95">
      <c r="A95" s="12" t="inlineStr">
        <is>
          <t>Net Receivables/(Payables)</t>
        </is>
      </c>
      <c r="B95" s="30" t="n"/>
      <c r="C95" s="30" t="n"/>
      <c r="D95" s="13" t="n"/>
      <c r="E95" s="23" t="n">
        <v>-159.4517675</v>
      </c>
      <c r="F95" s="24" t="n">
        <v>-0.000479</v>
      </c>
      <c r="G95" s="15" t="n">
        <v>0.053335</v>
      </c>
    </row>
    <row r="96">
      <c r="A96" s="25" t="inlineStr">
        <is>
          <t>GRAND TOTAL</t>
        </is>
      </c>
      <c r="B96" s="33" t="n"/>
      <c r="C96" s="33" t="n"/>
      <c r="D96" s="26" t="n"/>
      <c r="E96" s="27" t="n">
        <v>644870.91</v>
      </c>
      <c r="F96" s="28" t="n">
        <v>1</v>
      </c>
      <c r="G96" s="28" t="n"/>
    </row>
    <row r="98">
      <c r="A98" s="74" t="inlineStr">
        <is>
          <t>#  Unlisted Security</t>
        </is>
      </c>
    </row>
    <row r="99">
      <c r="A99" s="74" t="inlineStr">
        <is>
          <t>**Non Traded Security</t>
        </is>
      </c>
    </row>
    <row r="100">
      <c r="A100" s="74" t="inlineStr">
        <is>
          <t>In accordance with SEBI Circular no. SEBI/HO/IMD/PoD2/P/CIR/2024/183 dated December 13, 2024, Debt Index Replication Factor (DIRF) is 78.15%.</t>
        </is>
      </c>
    </row>
    <row r="101">
      <c r="A101" s="74" t="inlineStr">
        <is>
          <t>Notes:</t>
        </is>
      </c>
    </row>
    <row r="102" ht="29" customHeight="1">
      <c r="A102" s="48" t="inlineStr">
        <is>
          <t>1. Security in default beyond its maturiy date</t>
        </is>
      </c>
      <c r="B102" s="34" t="inlineStr">
        <is>
          <t>NIL</t>
        </is>
      </c>
    </row>
    <row r="103">
      <c r="A103" t="inlineStr">
        <is>
          <t>2. NAV at the beginning of the period (Rs. per unit)</t>
        </is>
      </c>
    </row>
    <row r="104">
      <c r="A104" t="inlineStr">
        <is>
          <t>Plan /option (Face Value 10)</t>
        </is>
      </c>
      <c r="B104" t="inlineStr">
        <is>
          <t>As on</t>
        </is>
      </c>
      <c r="C104" t="inlineStr">
        <is>
          <t>As on</t>
        </is>
      </c>
    </row>
    <row r="105">
      <c r="B105" s="49" t="n">
        <v>45989</v>
      </c>
      <c r="C105" s="49" t="n">
        <v>46022</v>
      </c>
    </row>
    <row r="106">
      <c r="A106" t="inlineStr">
        <is>
          <t>Direct Plan Growth Option</t>
        </is>
      </c>
      <c r="B106" t="n">
        <v>13.3946</v>
      </c>
      <c r="C106" t="n">
        <v>13.4634</v>
      </c>
    </row>
    <row r="107">
      <c r="A107" t="inlineStr">
        <is>
          <t>Direct Plan IDCW Option</t>
        </is>
      </c>
      <c r="B107" t="n">
        <v>13.3952</v>
      </c>
      <c r="C107" t="n">
        <v>13.464</v>
      </c>
    </row>
    <row r="108">
      <c r="A108" t="inlineStr">
        <is>
          <t>Regular Plan Growth Option</t>
        </is>
      </c>
      <c r="B108" t="n">
        <v>13.2797</v>
      </c>
      <c r="C108" t="n">
        <v>13.3456</v>
      </c>
    </row>
    <row r="109">
      <c r="A109" t="inlineStr">
        <is>
          <t>Regular Plan IDCW Option</t>
        </is>
      </c>
      <c r="B109" t="n">
        <v>13.2808</v>
      </c>
      <c r="C109" t="n">
        <v>13.3468</v>
      </c>
    </row>
    <row r="111">
      <c r="A111" t="inlineStr">
        <is>
          <t xml:space="preserve">3. Total Dividend (Net) declared during the month </t>
        </is>
      </c>
      <c r="B111" s="34" t="inlineStr">
        <is>
          <t>NIL</t>
        </is>
      </c>
    </row>
    <row r="112">
      <c r="A112" t="inlineStr">
        <is>
          <t>4. Bonus was declared during the month</t>
        </is>
      </c>
      <c r="B112" s="34" t="inlineStr">
        <is>
          <t>NIL</t>
        </is>
      </c>
    </row>
    <row r="113" ht="58" customHeight="1">
      <c r="A113" s="48" t="inlineStr">
        <is>
          <t>5. Investment in Repo of Corporate Debt Securities during the month ended December 31, 2025</t>
        </is>
      </c>
      <c r="B113" s="34" t="inlineStr">
        <is>
          <t>NIL</t>
        </is>
      </c>
    </row>
    <row r="114" ht="43.5" customHeight="1">
      <c r="A114" s="48" t="inlineStr">
        <is>
          <t>6. Investment in foreign securities/ADRs/GDRs at the end of the month</t>
        </is>
      </c>
      <c r="B114" s="34" t="inlineStr">
        <is>
          <t>NIL</t>
        </is>
      </c>
    </row>
    <row r="115">
      <c r="A115" t="inlineStr">
        <is>
          <t>7. Average Portfolio Maturity</t>
        </is>
      </c>
      <c r="B115" s="51">
        <f>B130</f>
        <v/>
      </c>
    </row>
    <row r="116" ht="72.5" customHeight="1">
      <c r="A116" s="48" t="inlineStr">
        <is>
          <t>8. Total gross exposure to derivative instruments (excluding reversed positions) at the end of the month (Rs. in Lakhs)</t>
        </is>
      </c>
      <c r="B116" s="34" t="inlineStr">
        <is>
          <t>NIL</t>
        </is>
      </c>
    </row>
    <row r="117">
      <c r="B117" s="34" t="n"/>
    </row>
    <row r="118" ht="58" customHeight="1">
      <c r="A118" s="48" t="inlineStr">
        <is>
          <t>9. Margin Deposits includes Margin money placed on derivatives other than margin money placed with bank</t>
        </is>
      </c>
      <c r="B118" s="34" t="inlineStr">
        <is>
          <t>NIL</t>
        </is>
      </c>
    </row>
    <row r="119" ht="58" customHeight="1">
      <c r="A119" s="48" t="inlineStr">
        <is>
          <t>10. Value of investment made by other schemes under same management (Rs. In Lakhs)</t>
        </is>
      </c>
      <c r="B119" t="inlineStr">
        <is>
          <t>NIL</t>
        </is>
      </c>
    </row>
    <row r="120" ht="43.5" customHeight="1">
      <c r="A120" s="48" t="inlineStr">
        <is>
          <t>11. Number of instance of deviation In valuation of securities</t>
        </is>
      </c>
      <c r="B120" s="34" t="inlineStr">
        <is>
          <t>NIL</t>
        </is>
      </c>
    </row>
    <row r="121" ht="43.5" customHeight="1">
      <c r="A121" s="48" t="inlineStr">
        <is>
          <t>12. Total value and percentage of illiquid equity shares / securities</t>
        </is>
      </c>
      <c r="B121" s="34" t="inlineStr">
        <is>
          <t>NIL</t>
        </is>
      </c>
    </row>
    <row r="123">
      <c r="A123" t="inlineStr">
        <is>
          <t>Portfolio Information</t>
        </is>
      </c>
    </row>
    <row r="124" ht="29" customHeight="1">
      <c r="A124" s="52" t="inlineStr">
        <is>
          <t>Scheme Name :</t>
        </is>
      </c>
      <c r="B124" s="57" t="inlineStr">
        <is>
          <t>Edelweiss Nifty PSU Bond Plus SDL Apr2026 50 50 Index Fund</t>
        </is>
      </c>
    </row>
    <row r="125">
      <c r="A125" s="52" t="inlineStr">
        <is>
          <t>Description (if any)</t>
        </is>
      </c>
      <c r="B125" s="52" t="inlineStr">
        <is>
          <t>NY PSU BD PL SDL IDX Fund-2026</t>
        </is>
      </c>
    </row>
    <row r="126">
      <c r="A126" s="52" t="n"/>
      <c r="B126" s="52" t="n"/>
    </row>
    <row r="127">
      <c r="A127" s="52" t="inlineStr">
        <is>
          <t>Annualised Portfolio YTM* :</t>
        </is>
      </c>
      <c r="B127" s="53" t="n">
        <v>5.875807848694925</v>
      </c>
    </row>
    <row r="128">
      <c r="A128" s="52" t="n"/>
      <c r="B128" s="52" t="n"/>
    </row>
    <row r="129">
      <c r="A129" s="52" t="inlineStr">
        <is>
          <t>Macaulay Duration</t>
        </is>
      </c>
      <c r="B129" s="54" t="n">
        <v>0.1733</v>
      </c>
    </row>
    <row r="130">
      <c r="A130" s="52" t="inlineStr">
        <is>
          <t>Residual Maturity</t>
        </is>
      </c>
      <c r="B130" s="54" t="n">
        <v>0.1732626163303401</v>
      </c>
    </row>
    <row r="131">
      <c r="A131" s="52" t="n"/>
      <c r="B131" s="52" t="n"/>
    </row>
    <row r="132">
      <c r="A132" s="52" t="inlineStr">
        <is>
          <t xml:space="preserve">As on (Date) </t>
        </is>
      </c>
      <c r="B132" s="55" t="n">
        <v>46022</v>
      </c>
    </row>
    <row r="134" ht="70" customHeight="1">
      <c r="A134" s="76" t="inlineStr">
        <is>
          <t>Scheme Name</t>
        </is>
      </c>
      <c r="B134" s="76" t="inlineStr">
        <is>
          <t>Risk- O - Meter</t>
        </is>
      </c>
      <c r="C134" s="76" t="inlineStr">
        <is>
          <t>Benchmark of the Scheme</t>
        </is>
      </c>
      <c r="D134" s="76" t="inlineStr">
        <is>
          <t>Benchmark Risk-o-meter</t>
        </is>
      </c>
    </row>
    <row r="135" ht="70" customHeight="1">
      <c r="A135" s="76" t="inlineStr">
        <is>
          <t>Edelweiss NIFTY PSU Bond Plus SDL Apr 2026 50-50 Index Fund</t>
        </is>
      </c>
      <c r="B135" s="76" t="n"/>
      <c r="C135" s="76" t="inlineStr">
        <is>
          <t>Nifty PSU Bond Plus SDL Apr 2026 50:50 Index</t>
        </is>
      </c>
      <c r="D135" s="76" t="n"/>
      <c r="E135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96"/>
  <sheetViews>
    <sheetView showGridLines="0" workbookViewId="0">
      <pane ySplit="4" topLeftCell="A74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 GOVERNMENT SECURITIES FUND AS ON DECEMBER 31, 2025</t>
        </is>
      </c>
    </row>
    <row r="2" ht="35" customHeight="1">
      <c r="A2" s="75" t="inlineStr">
        <is>
          <t>(An open ended debt scheme investing in government securities across maturity. A relatively high interest rate risk and relatively low credit risk.)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Equity &amp; Equity related</t>
        </is>
      </c>
      <c r="B7" s="30" t="n"/>
      <c r="C7" s="30" t="n"/>
      <c r="D7" s="13" t="n"/>
      <c r="E7" s="14" t="inlineStr">
        <is>
          <t>NIL</t>
        </is>
      </c>
      <c r="F7" s="15" t="inlineStr">
        <is>
          <t>NIL</t>
        </is>
      </c>
      <c r="G7" s="15" t="n"/>
    </row>
    <row r="8">
      <c r="A8" s="16" t="inlineStr">
        <is>
          <t>Debt Instruments</t>
        </is>
      </c>
      <c r="B8" s="30" t="n"/>
      <c r="C8" s="30" t="n"/>
      <c r="D8" s="13" t="n"/>
      <c r="E8" s="14" t="n"/>
      <c r="F8" s="15" t="n"/>
      <c r="G8" s="15" t="n"/>
    </row>
    <row r="9">
      <c r="A9" s="16" t="inlineStr">
        <is>
          <t>(a) Listed / Awaiting listing on Stock Exchanges</t>
        </is>
      </c>
      <c r="B9" s="30" t="n"/>
      <c r="C9" s="30" t="n"/>
      <c r="D9" s="13" t="n"/>
      <c r="E9" s="14" t="n"/>
      <c r="F9" s="15" t="n"/>
      <c r="G9" s="15" t="n"/>
    </row>
    <row r="10">
      <c r="A10" s="16" t="inlineStr">
        <is>
          <t>Sub Total</t>
        </is>
      </c>
      <c r="B10" s="30" t="n"/>
      <c r="C10" s="30" t="n"/>
      <c r="D10" s="13" t="n"/>
      <c r="E10" s="35" t="inlineStr">
        <is>
          <t>NIL</t>
        </is>
      </c>
      <c r="F10" s="36" t="inlineStr">
        <is>
          <t>NIL</t>
        </is>
      </c>
      <c r="G10" s="15" t="n"/>
    </row>
    <row r="11">
      <c r="A11" s="12" t="n"/>
      <c r="B11" s="30" t="n"/>
      <c r="C11" s="30" t="n"/>
      <c r="D11" s="13" t="n"/>
      <c r="E11" s="14" t="n"/>
      <c r="F11" s="15" t="n"/>
      <c r="G11" s="15" t="n"/>
    </row>
    <row r="12">
      <c r="A12" s="16" t="inlineStr">
        <is>
          <t>Government Securities</t>
        </is>
      </c>
      <c r="B12" s="30" t="n"/>
      <c r="C12" s="30" t="n"/>
      <c r="D12" s="13" t="n"/>
      <c r="E12" s="14" t="n"/>
      <c r="F12" s="15" t="n"/>
      <c r="G12" s="15" t="n"/>
    </row>
    <row r="13">
      <c r="A13" s="12" t="inlineStr">
        <is>
          <t>6.68% GOVT OF INDIA RED 07-07-2040</t>
        </is>
      </c>
      <c r="B13" s="30" t="inlineStr">
        <is>
          <t>IN0020250042</t>
        </is>
      </c>
      <c r="C13" s="30" t="inlineStr">
        <is>
          <t>SOVEREIGN</t>
        </is>
      </c>
      <c r="D13" s="13" t="n">
        <v>4500000</v>
      </c>
      <c r="E13" s="14" t="n">
        <v>4369.7</v>
      </c>
      <c r="F13" s="15" t="n">
        <v>0.2887</v>
      </c>
      <c r="G13" s="15" t="n">
        <v>0.071232</v>
      </c>
    </row>
    <row r="14">
      <c r="A14" s="12" t="inlineStr">
        <is>
          <t>6.48% GOVT OF INDIA RED 06-10-2035</t>
        </is>
      </c>
      <c r="B14" s="30" t="inlineStr">
        <is>
          <t>IN0020250091</t>
        </is>
      </c>
      <c r="C14" s="30" t="inlineStr">
        <is>
          <t>SOVEREIGN</t>
        </is>
      </c>
      <c r="D14" s="13" t="n">
        <v>3500000</v>
      </c>
      <c r="E14" s="14" t="n">
        <v>3469.76</v>
      </c>
      <c r="F14" s="15" t="n">
        <v>0.2292</v>
      </c>
      <c r="G14" s="15" t="n">
        <v>0.06708500000000001</v>
      </c>
    </row>
    <row r="15">
      <c r="A15" s="12" t="inlineStr">
        <is>
          <t>7.34% GOVT OF INDIA RED 22-04-2064</t>
        </is>
      </c>
      <c r="B15" s="30" t="inlineStr">
        <is>
          <t>IN0020240035</t>
        </is>
      </c>
      <c r="C15" s="30" t="inlineStr">
        <is>
          <t>SOVEREIGN</t>
        </is>
      </c>
      <c r="D15" s="13" t="n">
        <v>2500000</v>
      </c>
      <c r="E15" s="14" t="n">
        <v>2492.48</v>
      </c>
      <c r="F15" s="15" t="n">
        <v>0.1647</v>
      </c>
      <c r="G15" s="15" t="n">
        <v>0.074979</v>
      </c>
    </row>
    <row r="16">
      <c r="A16" s="12" t="inlineStr">
        <is>
          <t>6.9% GOVT OF INDIA RED 15-04-2065</t>
        </is>
      </c>
      <c r="B16" s="30" t="inlineStr">
        <is>
          <t>IN0020250018</t>
        </is>
      </c>
      <c r="C16" s="30" t="inlineStr">
        <is>
          <t>SOVEREIGN</t>
        </is>
      </c>
      <c r="D16" s="13" t="n">
        <v>2500000</v>
      </c>
      <c r="E16" s="14" t="n">
        <v>2359.01</v>
      </c>
      <c r="F16" s="15" t="n">
        <v>0.1558</v>
      </c>
      <c r="G16" s="15" t="n">
        <v>0.07473200000000001</v>
      </c>
    </row>
    <row r="17">
      <c r="A17" s="12" t="inlineStr">
        <is>
          <t>7.26% GOVT OF INDIA RED 06-02-2033</t>
        </is>
      </c>
      <c r="B17" s="30" t="inlineStr">
        <is>
          <t>IN0020220151</t>
        </is>
      </c>
      <c r="C17" s="30" t="inlineStr">
        <is>
          <t>SOVEREIGN</t>
        </is>
      </c>
      <c r="D17" s="13" t="n">
        <v>1000000</v>
      </c>
      <c r="E17" s="14" t="n">
        <v>1035.32</v>
      </c>
      <c r="F17" s="15" t="n">
        <v>0.0684</v>
      </c>
      <c r="G17" s="15" t="n">
        <v>0.06736200000000001</v>
      </c>
    </row>
    <row r="18">
      <c r="A18" s="16" t="inlineStr">
        <is>
          <t>Sub Total</t>
        </is>
      </c>
      <c r="B18" s="31" t="n"/>
      <c r="C18" s="31" t="n"/>
      <c r="D18" s="17" t="n"/>
      <c r="E18" s="18" t="n">
        <v>13726.27</v>
      </c>
      <c r="F18" s="19" t="n">
        <v>0.9068000000000001</v>
      </c>
      <c r="G18" s="20" t="n"/>
    </row>
    <row r="19">
      <c r="A19" s="12" t="n"/>
      <c r="B19" s="30" t="n"/>
      <c r="C19" s="30" t="n"/>
      <c r="D19" s="13" t="n"/>
      <c r="E19" s="14" t="n"/>
      <c r="F19" s="15" t="n"/>
      <c r="G19" s="15" t="n"/>
    </row>
    <row r="20">
      <c r="A20" s="16" t="inlineStr">
        <is>
          <t>State Development Loan</t>
        </is>
      </c>
      <c r="B20" s="30" t="n"/>
      <c r="C20" s="30" t="n"/>
      <c r="D20" s="13" t="n"/>
      <c r="E20" s="14" t="n"/>
      <c r="F20" s="15" t="n"/>
      <c r="G20" s="15" t="n"/>
    </row>
    <row r="21">
      <c r="A21" s="12" t="inlineStr">
        <is>
          <t>8.38% GUJARAT SDL RED 27-02-2029</t>
        </is>
      </c>
      <c r="B21" s="30" t="inlineStr">
        <is>
          <t>IN1520180309</t>
        </is>
      </c>
      <c r="C21" s="30" t="inlineStr">
        <is>
          <t>SOVEREIGN</t>
        </is>
      </c>
      <c r="D21" s="13" t="n">
        <v>9100</v>
      </c>
      <c r="E21" s="14" t="n">
        <v>9.56</v>
      </c>
      <c r="F21" s="15" t="n">
        <v>0.0005999999999999999</v>
      </c>
      <c r="G21" s="15" t="n">
        <v>0.06701</v>
      </c>
    </row>
    <row r="22">
      <c r="A22" s="16" t="inlineStr">
        <is>
          <t>Sub Total</t>
        </is>
      </c>
      <c r="B22" s="31" t="n"/>
      <c r="C22" s="31" t="n"/>
      <c r="D22" s="17" t="n"/>
      <c r="E22" s="18" t="n">
        <v>9.56</v>
      </c>
      <c r="F22" s="19" t="n">
        <v>0.0005999999999999999</v>
      </c>
      <c r="G22" s="20" t="n"/>
    </row>
    <row r="23">
      <c r="A23" s="12" t="n"/>
      <c r="B23" s="30" t="n"/>
      <c r="C23" s="30" t="n"/>
      <c r="D23" s="13" t="n"/>
      <c r="E23" s="14" t="n"/>
      <c r="F23" s="15" t="n"/>
      <c r="G23" s="15" t="n"/>
    </row>
    <row r="24">
      <c r="A24" s="12" t="n"/>
      <c r="B24" s="30" t="n"/>
      <c r="C24" s="30" t="n"/>
      <c r="D24" s="13" t="n"/>
      <c r="E24" s="14" t="n"/>
      <c r="F24" s="15" t="n"/>
      <c r="G24" s="15" t="n"/>
    </row>
    <row r="25">
      <c r="A25" s="16" t="inlineStr">
        <is>
          <t>(b)Privately Placed/Unlisted</t>
        </is>
      </c>
      <c r="B25" s="30" t="n"/>
      <c r="C25" s="30" t="n"/>
      <c r="D25" s="13" t="n"/>
      <c r="E25" s="14" t="n"/>
      <c r="F25" s="15" t="n"/>
      <c r="G25" s="15" t="n"/>
    </row>
    <row r="26">
      <c r="A26" s="16" t="inlineStr">
        <is>
          <t>Sub Total</t>
        </is>
      </c>
      <c r="B26" s="30" t="n"/>
      <c r="C26" s="30" t="n"/>
      <c r="D26" s="13" t="n"/>
      <c r="E26" s="35" t="inlineStr">
        <is>
          <t>NIL</t>
        </is>
      </c>
      <c r="F26" s="36" t="inlineStr">
        <is>
          <t>NIL</t>
        </is>
      </c>
      <c r="G26" s="15" t="n"/>
    </row>
    <row r="27">
      <c r="A27" s="12" t="n"/>
      <c r="B27" s="30" t="n"/>
      <c r="C27" s="30" t="n"/>
      <c r="D27" s="13" t="n"/>
      <c r="E27" s="14" t="n"/>
      <c r="F27" s="15" t="n"/>
      <c r="G27" s="15" t="n"/>
    </row>
    <row r="28">
      <c r="A28" s="16" t="inlineStr">
        <is>
          <t>(c)Securitised Debt Instruments</t>
        </is>
      </c>
      <c r="B28" s="30" t="n"/>
      <c r="C28" s="30" t="n"/>
      <c r="D28" s="13" t="n"/>
      <c r="E28" s="14" t="n"/>
      <c r="F28" s="15" t="n"/>
      <c r="G28" s="15" t="n"/>
    </row>
    <row r="29">
      <c r="A29" s="16" t="inlineStr">
        <is>
          <t>Sub Total</t>
        </is>
      </c>
      <c r="B29" s="30" t="n"/>
      <c r="C29" s="30" t="n"/>
      <c r="D29" s="13" t="n"/>
      <c r="E29" s="35" t="inlineStr">
        <is>
          <t>NIL</t>
        </is>
      </c>
      <c r="F29" s="36" t="inlineStr">
        <is>
          <t>NIL</t>
        </is>
      </c>
      <c r="G29" s="15" t="n"/>
    </row>
    <row r="30">
      <c r="A30" s="12" t="n"/>
      <c r="B30" s="30" t="n"/>
      <c r="C30" s="30" t="n"/>
      <c r="D30" s="13" t="n"/>
      <c r="E30" s="14" t="n"/>
      <c r="F30" s="15" t="n"/>
      <c r="G30" s="15" t="n"/>
    </row>
    <row r="31">
      <c r="A31" s="21" t="inlineStr">
        <is>
          <t>TOTAL</t>
        </is>
      </c>
      <c r="B31" s="32" t="n"/>
      <c r="C31" s="32" t="n"/>
      <c r="D31" s="22" t="n"/>
      <c r="E31" s="18" t="n">
        <v>13735.83</v>
      </c>
      <c r="F31" s="19" t="n">
        <v>0.9074</v>
      </c>
      <c r="G31" s="20" t="n"/>
    </row>
    <row r="32">
      <c r="A32" s="12" t="n"/>
      <c r="B32" s="30" t="n"/>
      <c r="C32" s="30" t="n"/>
      <c r="D32" s="13" t="n"/>
      <c r="E32" s="14" t="n"/>
      <c r="F32" s="15" t="n"/>
      <c r="G32" s="15" t="n"/>
    </row>
    <row r="33">
      <c r="A33" s="12" t="n"/>
      <c r="B33" s="30" t="n"/>
      <c r="C33" s="30" t="n"/>
      <c r="D33" s="13" t="n"/>
      <c r="E33" s="14" t="n"/>
      <c r="F33" s="15" t="n"/>
      <c r="G33" s="15" t="n"/>
    </row>
    <row r="34">
      <c r="A34" s="16" t="inlineStr">
        <is>
          <t>TREPS / Reverse Repo</t>
        </is>
      </c>
      <c r="B34" s="30" t="n"/>
      <c r="C34" s="30" t="n"/>
      <c r="D34" s="13" t="n"/>
      <c r="E34" s="14" t="n"/>
      <c r="F34" s="15" t="n"/>
      <c r="G34" s="15" t="n"/>
    </row>
    <row r="35">
      <c r="A35" s="12" t="inlineStr">
        <is>
          <t>Clearing Corporation of India Ltd.</t>
        </is>
      </c>
      <c r="B35" s="30" t="n"/>
      <c r="C35" s="30" t="n"/>
      <c r="D35" s="13" t="n"/>
      <c r="E35" s="14" t="n">
        <v>1102.84</v>
      </c>
      <c r="F35" s="15" t="n">
        <v>0.07290000000000001</v>
      </c>
      <c r="G35" s="15" t="n">
        <v>0.053335</v>
      </c>
    </row>
    <row r="36">
      <c r="A36" s="16" t="inlineStr">
        <is>
          <t>Sub Total</t>
        </is>
      </c>
      <c r="B36" s="31" t="n"/>
      <c r="C36" s="31" t="n"/>
      <c r="D36" s="17" t="n"/>
      <c r="E36" s="18" t="n">
        <v>1102.84</v>
      </c>
      <c r="F36" s="19" t="n">
        <v>0.07290000000000001</v>
      </c>
      <c r="G36" s="20" t="n"/>
    </row>
    <row r="37">
      <c r="A37" s="12" t="n"/>
      <c r="B37" s="30" t="n"/>
      <c r="C37" s="30" t="n"/>
      <c r="D37" s="13" t="n"/>
      <c r="E37" s="14" t="n"/>
      <c r="F37" s="15" t="n"/>
      <c r="G37" s="15" t="n"/>
    </row>
    <row r="38">
      <c r="A38" s="21" t="inlineStr">
        <is>
          <t>TOTAL</t>
        </is>
      </c>
      <c r="B38" s="32" t="n"/>
      <c r="C38" s="32" t="n"/>
      <c r="D38" s="22" t="n"/>
      <c r="E38" s="18" t="n">
        <v>1102.84</v>
      </c>
      <c r="F38" s="19" t="n">
        <v>0.07290000000000001</v>
      </c>
      <c r="G38" s="20" t="n"/>
    </row>
    <row r="39">
      <c r="A39" s="12" t="inlineStr">
        <is>
          <t>Accrued Interest</t>
        </is>
      </c>
      <c r="B39" s="30" t="n"/>
      <c r="C39" s="30" t="n"/>
      <c r="D39" s="13" t="n"/>
      <c r="E39" s="14" t="n">
        <v>300.0929835</v>
      </c>
      <c r="F39" s="15" t="n">
        <v>0.019825</v>
      </c>
      <c r="G39" s="15" t="n"/>
    </row>
    <row r="40">
      <c r="A40" s="12" t="inlineStr">
        <is>
          <t>Net Receivables/(Payables)</t>
        </is>
      </c>
      <c r="B40" s="30" t="n"/>
      <c r="C40" s="30" t="n"/>
      <c r="D40" s="13" t="n"/>
      <c r="E40" s="23" t="n">
        <v>-1.8629835</v>
      </c>
      <c r="F40" s="24" t="n">
        <v>-0.000125</v>
      </c>
      <c r="G40" s="15" t="n">
        <v>0.053334</v>
      </c>
    </row>
    <row r="41">
      <c r="A41" s="25" t="inlineStr">
        <is>
          <t>GRAND TOTAL</t>
        </is>
      </c>
      <c r="B41" s="33" t="n"/>
      <c r="C41" s="33" t="n"/>
      <c r="D41" s="26" t="n"/>
      <c r="E41" s="27" t="n">
        <v>15136.9</v>
      </c>
      <c r="F41" s="28" t="n">
        <v>1</v>
      </c>
      <c r="G41" s="28" t="n"/>
    </row>
    <row r="43">
      <c r="A43" s="74" t="inlineStr">
        <is>
          <t>**Non Traded Security</t>
        </is>
      </c>
    </row>
    <row r="46">
      <c r="A46" s="74" t="inlineStr">
        <is>
          <t>Notes:</t>
        </is>
      </c>
    </row>
    <row r="47" ht="29" customHeight="1">
      <c r="A47" s="48" t="inlineStr">
        <is>
          <t>1. Security in default beyond its maturiy date</t>
        </is>
      </c>
      <c r="B47" s="34" t="inlineStr">
        <is>
          <t>NIL</t>
        </is>
      </c>
    </row>
    <row r="48">
      <c r="A48" t="inlineStr">
        <is>
          <t>2. NAV at the beginning of the period (Rs. per unit)</t>
        </is>
      </c>
    </row>
    <row r="49">
      <c r="A49" t="inlineStr">
        <is>
          <t>Plan /option (Face Value 10)</t>
        </is>
      </c>
      <c r="B49" t="inlineStr">
        <is>
          <t>As on</t>
        </is>
      </c>
      <c r="C49" t="inlineStr">
        <is>
          <t>As on</t>
        </is>
      </c>
    </row>
    <row r="50">
      <c r="B50" s="49" t="n">
        <v>45989</v>
      </c>
      <c r="C50" s="49" t="n">
        <v>46022</v>
      </c>
    </row>
    <row r="51">
      <c r="A51" t="inlineStr">
        <is>
          <t>Direct Plan Annual IDCW Option</t>
        </is>
      </c>
      <c r="B51" t="n">
        <v>26.1208</v>
      </c>
      <c r="C51" t="n">
        <v>26.2432</v>
      </c>
    </row>
    <row r="52">
      <c r="A52" t="inlineStr">
        <is>
          <t>Direct Plan Bonus Option</t>
        </is>
      </c>
      <c r="B52" t="inlineStr">
        <is>
          <t xml:space="preserve">                              ^</t>
        </is>
      </c>
      <c r="C52" t="inlineStr">
        <is>
          <t xml:space="preserve">                                                  ^</t>
        </is>
      </c>
    </row>
    <row r="53">
      <c r="A53" t="inlineStr">
        <is>
          <t>Direct Plan Fortnightly IDCW Option</t>
        </is>
      </c>
      <c r="B53" t="n">
        <v>23.1896</v>
      </c>
      <c r="C53" t="n">
        <v>23.15</v>
      </c>
    </row>
    <row r="54">
      <c r="A54" t="inlineStr">
        <is>
          <t>Direct Plan Growth Option</t>
        </is>
      </c>
      <c r="B54" t="n">
        <v>26.1124</v>
      </c>
      <c r="C54" t="n">
        <v>26.2342</v>
      </c>
    </row>
    <row r="55">
      <c r="A55" t="inlineStr">
        <is>
          <t>Direct Plan IDCW Option</t>
        </is>
      </c>
      <c r="B55" t="n">
        <v>26.0086</v>
      </c>
      <c r="C55" t="n">
        <v>26.1299</v>
      </c>
    </row>
    <row r="56">
      <c r="A56" t="inlineStr">
        <is>
          <t>Direct Plan Monthly IDCW Option</t>
        </is>
      </c>
      <c r="B56" t="n">
        <v>16.3616</v>
      </c>
      <c r="C56" t="n">
        <v>16.4379</v>
      </c>
    </row>
    <row r="57">
      <c r="A57" t="inlineStr">
        <is>
          <t>Direct Plan Weekly IDCW Option</t>
        </is>
      </c>
      <c r="B57" t="n">
        <v>14.3251</v>
      </c>
      <c r="C57" t="n">
        <v>14.2526</v>
      </c>
    </row>
    <row r="58">
      <c r="A58" t="inlineStr">
        <is>
          <t>Regular Plan - Annual IDCW Option</t>
        </is>
      </c>
      <c r="B58" t="n">
        <v>24.4891</v>
      </c>
      <c r="C58" t="n">
        <v>24.5889</v>
      </c>
    </row>
    <row r="59">
      <c r="A59" t="inlineStr">
        <is>
          <t>Regular Plan Bonus Option</t>
        </is>
      </c>
      <c r="B59" t="inlineStr">
        <is>
          <t xml:space="preserve">                              ^</t>
        </is>
      </c>
      <c r="C59" t="inlineStr">
        <is>
          <t xml:space="preserve">                                                  ^</t>
        </is>
      </c>
    </row>
    <row r="60">
      <c r="A60" t="inlineStr">
        <is>
          <t>Regular Plan Fortnightly IDCW Option</t>
        </is>
      </c>
      <c r="B60" t="inlineStr">
        <is>
          <t xml:space="preserve">                              ^</t>
        </is>
      </c>
      <c r="C60" t="inlineStr">
        <is>
          <t xml:space="preserve">                                                  ^</t>
        </is>
      </c>
    </row>
    <row r="61">
      <c r="A61" t="inlineStr">
        <is>
          <t>Regular Plan Growth Option</t>
        </is>
      </c>
      <c r="B61" t="n">
        <v>24.4781</v>
      </c>
      <c r="C61" t="n">
        <v>24.5779</v>
      </c>
    </row>
    <row r="62">
      <c r="A62" t="inlineStr">
        <is>
          <t>Regular Plan IDCW Option</t>
        </is>
      </c>
      <c r="B62" t="n">
        <v>24.4945</v>
      </c>
      <c r="C62" t="n">
        <v>24.5943</v>
      </c>
    </row>
    <row r="63">
      <c r="A63" t="inlineStr">
        <is>
          <t>Regular Plan Monthly IDCW Option</t>
        </is>
      </c>
      <c r="B63" t="n">
        <v>10.2289</v>
      </c>
      <c r="C63" t="n">
        <v>10.2706</v>
      </c>
    </row>
    <row r="64">
      <c r="A64" t="inlineStr">
        <is>
          <t>Regular Plan Weekly IDCW Option</t>
        </is>
      </c>
      <c r="B64" t="n">
        <v>10.108</v>
      </c>
      <c r="C64" t="n">
        <v>10.1492</v>
      </c>
    </row>
    <row r="65">
      <c r="A65" t="inlineStr">
        <is>
          <t>^ There were no investors in this option.</t>
        </is>
      </c>
    </row>
    <row r="67">
      <c r="A67" t="inlineStr">
        <is>
          <t>3. Total Dividend (Net) declared during the month</t>
        </is>
      </c>
    </row>
    <row r="69">
      <c r="A69" s="50" t="inlineStr">
        <is>
          <t>Plan/Option Name</t>
        </is>
      </c>
      <c r="B69" s="50" t="inlineStr">
        <is>
          <t> </t>
        </is>
      </c>
      <c r="C69" s="50" t="inlineStr">
        <is>
          <t>individual &amp; HUF</t>
        </is>
      </c>
      <c r="D69" s="50" t="inlineStr">
        <is>
          <t>others</t>
        </is>
      </c>
    </row>
    <row r="70">
      <c r="A70" s="50" t="inlineStr">
        <is>
          <t>Direct Plan Fortnightly IDCW</t>
        </is>
      </c>
      <c r="B70" s="50" t="n"/>
      <c r="C70" s="50" t="n">
        <v>0.1468974</v>
      </c>
      <c r="D70" s="50" t="n">
        <v>0.1468974</v>
      </c>
    </row>
    <row r="71">
      <c r="A71" s="50" t="inlineStr">
        <is>
          <t>Direct Plan weekly IDCW</t>
        </is>
      </c>
      <c r="B71" s="50" t="n"/>
      <c r="C71" s="50" t="n">
        <v>0.1390997</v>
      </c>
      <c r="D71" s="50" t="n">
        <v>0.1390997</v>
      </c>
    </row>
    <row r="73">
      <c r="A73" t="inlineStr">
        <is>
          <t>4. Bonus was declared during the month</t>
        </is>
      </c>
      <c r="B73" s="34" t="inlineStr">
        <is>
          <t>NIL</t>
        </is>
      </c>
    </row>
    <row r="74" ht="58" customHeight="1">
      <c r="A74" s="48" t="inlineStr">
        <is>
          <t>5. Investment in Repo of Corporate Debt Securities during the month ended December 31, 2025</t>
        </is>
      </c>
      <c r="B74" s="34" t="inlineStr">
        <is>
          <t>NIL</t>
        </is>
      </c>
    </row>
    <row r="75" ht="43.5" customHeight="1">
      <c r="A75" s="48" t="inlineStr">
        <is>
          <t>6. Investment in foreign securities/ADRs/GDRs at the end of the month</t>
        </is>
      </c>
      <c r="B75" s="34" t="inlineStr">
        <is>
          <t>NIL</t>
        </is>
      </c>
    </row>
    <row r="76">
      <c r="A76" t="inlineStr">
        <is>
          <t>7. Average Portfolio Maturity</t>
        </is>
      </c>
      <c r="B76" s="51">
        <f>B91</f>
        <v/>
      </c>
    </row>
    <row r="77" ht="72.5" customHeight="1">
      <c r="A77" s="48" t="inlineStr">
        <is>
          <t>8. Total gross exposure to derivative instruments (excluding reversed positions) at the end of the month (Rs. in Lakhs)</t>
        </is>
      </c>
      <c r="B77" s="34" t="inlineStr">
        <is>
          <t>NIL</t>
        </is>
      </c>
    </row>
    <row r="78">
      <c r="B78" s="34" t="n"/>
    </row>
    <row r="79" ht="58" customHeight="1">
      <c r="A79" s="48" t="inlineStr">
        <is>
          <t>9. Margin Deposits includes Margin money placed on derivatives other than margin money placed with bank</t>
        </is>
      </c>
      <c r="B79" s="34" t="inlineStr">
        <is>
          <t>NIL</t>
        </is>
      </c>
    </row>
    <row r="80" ht="58" customHeight="1">
      <c r="A80" s="48" t="inlineStr">
        <is>
          <t>10. Value of investment made by other schemes under same management (Rs. In Lakhs)</t>
        </is>
      </c>
      <c r="B80" t="inlineStr">
        <is>
          <t>NIL</t>
        </is>
      </c>
    </row>
    <row r="81" ht="43.5" customHeight="1">
      <c r="A81" s="48" t="inlineStr">
        <is>
          <t>11. Number of instance of deviation In valuation of securities</t>
        </is>
      </c>
      <c r="B81" s="34" t="inlineStr">
        <is>
          <t>NIL</t>
        </is>
      </c>
    </row>
    <row r="82" ht="43.5" customHeight="1">
      <c r="A82" s="48" t="inlineStr">
        <is>
          <t>12. Total value and percentage of illiquid equity shares / securities</t>
        </is>
      </c>
      <c r="B82" s="34" t="inlineStr">
        <is>
          <t>NIL</t>
        </is>
      </c>
    </row>
    <row r="84">
      <c r="A84" t="inlineStr">
        <is>
          <t>Portfolio Information</t>
        </is>
      </c>
    </row>
    <row r="85">
      <c r="A85" s="52" t="inlineStr">
        <is>
          <t>Scheme Name :</t>
        </is>
      </c>
      <c r="B85" s="52" t="inlineStr">
        <is>
          <t>Edelweiss Government Securities Fund</t>
        </is>
      </c>
    </row>
    <row r="86">
      <c r="A86" s="52" t="inlineStr">
        <is>
          <t>Description (if any)</t>
        </is>
      </c>
      <c r="B86" s="52" t="inlineStr">
        <is>
          <t>Gilt Fund</t>
        </is>
      </c>
    </row>
    <row r="87">
      <c r="A87" s="52" t="n"/>
      <c r="B87" s="52" t="n"/>
    </row>
    <row r="88">
      <c r="A88" s="52" t="inlineStr">
        <is>
          <t>Annualised Portfolio YTM* :</t>
        </is>
      </c>
      <c r="B88" s="53" t="n">
        <v>6.986653700162809</v>
      </c>
    </row>
    <row r="89">
      <c r="A89" s="52" t="n"/>
      <c r="B89" s="52" t="n"/>
    </row>
    <row r="90">
      <c r="A90" s="52" t="inlineStr">
        <is>
          <t>Macaulay Duration</t>
        </is>
      </c>
      <c r="B90" s="54" t="n">
        <v>9.067399999999999</v>
      </c>
    </row>
    <row r="91">
      <c r="A91" s="52" t="inlineStr">
        <is>
          <t>Residual Maturity</t>
        </is>
      </c>
      <c r="B91" s="39" t="n">
        <v>19.72909728652563</v>
      </c>
    </row>
    <row r="92">
      <c r="A92" s="52" t="n"/>
      <c r="B92" s="52" t="n"/>
    </row>
    <row r="93">
      <c r="A93" s="52" t="inlineStr">
        <is>
          <t xml:space="preserve">As on (Date) </t>
        </is>
      </c>
      <c r="B93" s="55" t="n">
        <v>46022</v>
      </c>
    </row>
    <row r="95" ht="70" customHeight="1">
      <c r="A95" s="76" t="inlineStr">
        <is>
          <t>Scheme Name</t>
        </is>
      </c>
      <c r="B95" s="76" t="inlineStr">
        <is>
          <t>Risk- O - Meter</t>
        </is>
      </c>
      <c r="C95" s="76" t="inlineStr">
        <is>
          <t>Benchmark of the Scheme</t>
        </is>
      </c>
      <c r="D95" s="76" t="inlineStr">
        <is>
          <t>Benchmark Risk-o-meter</t>
        </is>
      </c>
      <c r="E95" s="76" t="inlineStr">
        <is>
          <t>Benchmark of the Scheme</t>
        </is>
      </c>
      <c r="F95" s="76" t="inlineStr">
        <is>
          <t>Benchmark Risk-o-meter</t>
        </is>
      </c>
    </row>
    <row r="96" ht="70" customHeight="1">
      <c r="A96" s="76" t="inlineStr">
        <is>
          <t>Edelweiss Government Securities Fund</t>
        </is>
      </c>
      <c r="B96" s="76" t="n"/>
      <c r="C96" s="76" t="inlineStr">
        <is>
          <t>CRISIL Dynamic Gilt Index (Tier I Benchmark)</t>
        </is>
      </c>
      <c r="D96" s="76" t="n"/>
      <c r="E96" s="76" t="inlineStr">
        <is>
          <t>NIFTY G-Sec Index - A-III (Tier II Scheme Benchmark)</t>
        </is>
      </c>
      <c r="F96" s="76" t="n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G152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FLEXI-CAP FUND AS ON DECEMBER 31, 2025</t>
        </is>
      </c>
    </row>
    <row r="2" ht="35" customHeight="1">
      <c r="A2" s="75" t="inlineStr">
        <is>
          <t>(An open ended dynamic equity scheme investing across large cap, mid cap, small cap stocks)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HDFC Bank Ltd.</t>
        </is>
      </c>
      <c r="B8" s="30" t="inlineStr">
        <is>
          <t>INE040A01034</t>
        </is>
      </c>
      <c r="C8" s="30" t="inlineStr">
        <is>
          <t>Banks</t>
        </is>
      </c>
      <c r="D8" s="13" t="n">
        <v>2190827</v>
      </c>
      <c r="E8" s="14" t="n">
        <v>21715.48</v>
      </c>
      <c r="F8" s="15" t="n">
        <v>0.0694</v>
      </c>
      <c r="G8" s="15" t="n"/>
    </row>
    <row r="9">
      <c r="A9" s="12" t="inlineStr">
        <is>
          <t>Reliance Industries Ltd.</t>
        </is>
      </c>
      <c r="B9" s="30" t="inlineStr">
        <is>
          <t>INE002A01018</t>
        </is>
      </c>
      <c r="C9" s="30" t="inlineStr">
        <is>
          <t>Petroleum Products</t>
        </is>
      </c>
      <c r="D9" s="13" t="n">
        <v>683249</v>
      </c>
      <c r="E9" s="14" t="n">
        <v>10729.74</v>
      </c>
      <c r="F9" s="15" t="n">
        <v>0.0343</v>
      </c>
      <c r="G9" s="15" t="n"/>
    </row>
    <row r="10">
      <c r="A10" s="12" t="inlineStr">
        <is>
          <t>ICICI Bank Ltd.</t>
        </is>
      </c>
      <c r="B10" s="30" t="inlineStr">
        <is>
          <t>INE090A01021</t>
        </is>
      </c>
      <c r="C10" s="30" t="inlineStr">
        <is>
          <t>Banks</t>
        </is>
      </c>
      <c r="D10" s="13" t="n">
        <v>751468</v>
      </c>
      <c r="E10" s="14" t="n">
        <v>10091.46</v>
      </c>
      <c r="F10" s="15" t="n">
        <v>0.0323</v>
      </c>
      <c r="G10" s="15" t="n"/>
    </row>
    <row r="11">
      <c r="A11" s="12" t="inlineStr">
        <is>
          <t>Larsen &amp; Toubro Ltd.</t>
        </is>
      </c>
      <c r="B11" s="30" t="inlineStr">
        <is>
          <t>INE018A01030</t>
        </is>
      </c>
      <c r="C11" s="30" t="inlineStr">
        <is>
          <t>Construction</t>
        </is>
      </c>
      <c r="D11" s="13" t="n">
        <v>241612</v>
      </c>
      <c r="E11" s="14" t="n">
        <v>9866.23</v>
      </c>
      <c r="F11" s="15" t="n">
        <v>0.0316</v>
      </c>
      <c r="G11" s="15" t="n"/>
    </row>
    <row r="12">
      <c r="A12" s="12" t="inlineStr">
        <is>
          <t>State Bank of India</t>
        </is>
      </c>
      <c r="B12" s="30" t="inlineStr">
        <is>
          <t>INE062A01020</t>
        </is>
      </c>
      <c r="C12" s="30" t="inlineStr">
        <is>
          <t>Banks</t>
        </is>
      </c>
      <c r="D12" s="13" t="n">
        <v>926234</v>
      </c>
      <c r="E12" s="14" t="n">
        <v>9097.469999999999</v>
      </c>
      <c r="F12" s="15" t="n">
        <v>0.0291</v>
      </c>
      <c r="G12" s="15" t="n"/>
    </row>
    <row r="13">
      <c r="A13" s="12" t="inlineStr">
        <is>
          <t>Infosys Ltd.</t>
        </is>
      </c>
      <c r="B13" s="30" t="inlineStr">
        <is>
          <t>INE009A01021</t>
        </is>
      </c>
      <c r="C13" s="30" t="inlineStr">
        <is>
          <t>IT - Software</t>
        </is>
      </c>
      <c r="D13" s="13" t="n">
        <v>532965</v>
      </c>
      <c r="E13" s="14" t="n">
        <v>8609.52</v>
      </c>
      <c r="F13" s="15" t="n">
        <v>0.0275</v>
      </c>
      <c r="G13" s="15" t="n"/>
    </row>
    <row r="14">
      <c r="A14" s="12" t="inlineStr">
        <is>
          <t>Bharti Airtel Ltd.</t>
        </is>
      </c>
      <c r="B14" s="30" t="inlineStr">
        <is>
          <t>INE397D01024</t>
        </is>
      </c>
      <c r="C14" s="30" t="inlineStr">
        <is>
          <t>Telecom - Services</t>
        </is>
      </c>
      <c r="D14" s="13" t="n">
        <v>375230</v>
      </c>
      <c r="E14" s="14" t="n">
        <v>7900.84</v>
      </c>
      <c r="F14" s="15" t="n">
        <v>0.0253</v>
      </c>
      <c r="G14" s="15" t="n"/>
    </row>
    <row r="15">
      <c r="A15" s="12" t="inlineStr">
        <is>
          <t>NTPC Ltd.</t>
        </is>
      </c>
      <c r="B15" s="30" t="inlineStr">
        <is>
          <t>INE733E01010</t>
        </is>
      </c>
      <c r="C15" s="30" t="inlineStr">
        <is>
          <t>Power</t>
        </is>
      </c>
      <c r="D15" s="13" t="n">
        <v>2209438</v>
      </c>
      <c r="E15" s="14" t="n">
        <v>7281.2</v>
      </c>
      <c r="F15" s="15" t="n">
        <v>0.0233</v>
      </c>
      <c r="G15" s="15" t="n"/>
    </row>
    <row r="16">
      <c r="A16" s="12" t="inlineStr">
        <is>
          <t>Mahindra &amp; Mahindra Ltd.</t>
        </is>
      </c>
      <c r="B16" s="30" t="inlineStr">
        <is>
          <t>INE101A01026</t>
        </is>
      </c>
      <c r="C16" s="30" t="inlineStr">
        <is>
          <t>Automobiles</t>
        </is>
      </c>
      <c r="D16" s="13" t="n">
        <v>173883</v>
      </c>
      <c r="E16" s="14" t="n">
        <v>6449.67</v>
      </c>
      <c r="F16" s="15" t="n">
        <v>0.0206</v>
      </c>
      <c r="G16" s="15" t="n"/>
    </row>
    <row r="17">
      <c r="A17" s="12" t="inlineStr">
        <is>
          <t>Tata Steel Ltd.</t>
        </is>
      </c>
      <c r="B17" s="30" t="inlineStr">
        <is>
          <t>INE081A01020</t>
        </is>
      </c>
      <c r="C17" s="30" t="inlineStr">
        <is>
          <t>Ferrous Metals</t>
        </is>
      </c>
      <c r="D17" s="13" t="n">
        <v>3492787</v>
      </c>
      <c r="E17" s="14" t="n">
        <v>6289.81</v>
      </c>
      <c r="F17" s="15" t="n">
        <v>0.0201</v>
      </c>
      <c r="G17" s="15" t="n"/>
    </row>
    <row r="18">
      <c r="A18" s="12" t="inlineStr">
        <is>
          <t>Bajaj Finance Ltd.</t>
        </is>
      </c>
      <c r="B18" s="30" t="inlineStr">
        <is>
          <t>INE296A01032</t>
        </is>
      </c>
      <c r="C18" s="30" t="inlineStr">
        <is>
          <t>Finance</t>
        </is>
      </c>
      <c r="D18" s="13" t="n">
        <v>633716</v>
      </c>
      <c r="E18" s="14" t="n">
        <v>6253.51</v>
      </c>
      <c r="F18" s="15" t="n">
        <v>0.02</v>
      </c>
      <c r="G18" s="15" t="n"/>
    </row>
    <row r="19">
      <c r="A19" s="12" t="inlineStr">
        <is>
          <t>Multi Commodity Exchange Of India Ltd.</t>
        </is>
      </c>
      <c r="B19" s="30" t="inlineStr">
        <is>
          <t>INE745G01035</t>
        </is>
      </c>
      <c r="C19" s="30" t="inlineStr">
        <is>
          <t>Capital Markets</t>
        </is>
      </c>
      <c r="D19" s="13" t="n">
        <v>48179</v>
      </c>
      <c r="E19" s="14" t="n">
        <v>5365.21</v>
      </c>
      <c r="F19" s="15" t="n">
        <v>0.0172</v>
      </c>
      <c r="G19" s="15" t="n"/>
    </row>
    <row r="20">
      <c r="A20" s="12" t="inlineStr">
        <is>
          <t>Shriram Finance Ltd.</t>
        </is>
      </c>
      <c r="B20" s="30" t="inlineStr">
        <is>
          <t>INE721A01047</t>
        </is>
      </c>
      <c r="C20" s="30" t="inlineStr">
        <is>
          <t>Finance</t>
        </is>
      </c>
      <c r="D20" s="13" t="n">
        <v>519565</v>
      </c>
      <c r="E20" s="14" t="n">
        <v>5175.91</v>
      </c>
      <c r="F20" s="15" t="n">
        <v>0.0166</v>
      </c>
      <c r="G20" s="15" t="n"/>
    </row>
    <row r="21">
      <c r="A21" s="12" t="inlineStr">
        <is>
          <t>Ultratech Cement Ltd.</t>
        </is>
      </c>
      <c r="B21" s="30" t="inlineStr">
        <is>
          <t>INE481G01011</t>
        </is>
      </c>
      <c r="C21" s="30" t="inlineStr">
        <is>
          <t>Cement &amp; Cement Products</t>
        </is>
      </c>
      <c r="D21" s="13" t="n">
        <v>43648</v>
      </c>
      <c r="E21" s="14" t="n">
        <v>5143.48</v>
      </c>
      <c r="F21" s="15" t="n">
        <v>0.0164</v>
      </c>
      <c r="G21" s="15" t="n"/>
    </row>
    <row r="22">
      <c r="A22" s="12" t="inlineStr">
        <is>
          <t>Titan Company Ltd.</t>
        </is>
      </c>
      <c r="B22" s="30" t="inlineStr">
        <is>
          <t>INE280A01028</t>
        </is>
      </c>
      <c r="C22" s="30" t="inlineStr">
        <is>
          <t>Consumer Durables</t>
        </is>
      </c>
      <c r="D22" s="13" t="n">
        <v>126676</v>
      </c>
      <c r="E22" s="14" t="n">
        <v>5132.28</v>
      </c>
      <c r="F22" s="15" t="n">
        <v>0.0164</v>
      </c>
      <c r="G22" s="15" t="n"/>
    </row>
    <row r="23">
      <c r="A23" s="12" t="inlineStr">
        <is>
          <t>Persistent Systems Ltd.</t>
        </is>
      </c>
      <c r="B23" s="30" t="inlineStr">
        <is>
          <t>INE262H01021</t>
        </is>
      </c>
      <c r="C23" s="30" t="inlineStr">
        <is>
          <t>IT - Software</t>
        </is>
      </c>
      <c r="D23" s="13" t="n">
        <v>81124</v>
      </c>
      <c r="E23" s="14" t="n">
        <v>5088.1</v>
      </c>
      <c r="F23" s="15" t="n">
        <v>0.0163</v>
      </c>
      <c r="G23" s="15" t="n"/>
    </row>
    <row r="24">
      <c r="A24" s="12" t="inlineStr">
        <is>
          <t>Divi's Laboratories Ltd.</t>
        </is>
      </c>
      <c r="B24" s="30" t="inlineStr">
        <is>
          <t>INE361B01024</t>
        </is>
      </c>
      <c r="C24" s="30" t="inlineStr">
        <is>
          <t>Pharmaceuticals &amp; Biotechnology</t>
        </is>
      </c>
      <c r="D24" s="13" t="n">
        <v>66225</v>
      </c>
      <c r="E24" s="14" t="n">
        <v>4233.43</v>
      </c>
      <c r="F24" s="15" t="n">
        <v>0.0135</v>
      </c>
      <c r="G24" s="15" t="n"/>
    </row>
    <row r="25">
      <c r="A25" s="12" t="inlineStr">
        <is>
          <t>Muthoot Finance Ltd.</t>
        </is>
      </c>
      <c r="B25" s="30" t="inlineStr">
        <is>
          <t>INE414G01012</t>
        </is>
      </c>
      <c r="C25" s="30" t="inlineStr">
        <is>
          <t>Finance</t>
        </is>
      </c>
      <c r="D25" s="13" t="n">
        <v>109389</v>
      </c>
      <c r="E25" s="14" t="n">
        <v>4169.58</v>
      </c>
      <c r="F25" s="15" t="n">
        <v>0.0133</v>
      </c>
      <c r="G25" s="15" t="n"/>
    </row>
    <row r="26">
      <c r="A26" s="12" t="inlineStr">
        <is>
          <t>Sun Pharmaceutical Industries Ltd.</t>
        </is>
      </c>
      <c r="B26" s="30" t="inlineStr">
        <is>
          <t>INE044A01036</t>
        </is>
      </c>
      <c r="C26" s="30" t="inlineStr">
        <is>
          <t>Pharmaceuticals &amp; Biotechnology</t>
        </is>
      </c>
      <c r="D26" s="13" t="n">
        <v>238166</v>
      </c>
      <c r="E26" s="14" t="n">
        <v>4095.74</v>
      </c>
      <c r="F26" s="15" t="n">
        <v>0.0131</v>
      </c>
      <c r="G26" s="15" t="n"/>
    </row>
    <row r="27">
      <c r="A27" s="12" t="inlineStr">
        <is>
          <t>Maruti Suzuki India Ltd.</t>
        </is>
      </c>
      <c r="B27" s="30" t="inlineStr">
        <is>
          <t>INE585B01010</t>
        </is>
      </c>
      <c r="C27" s="30" t="inlineStr">
        <is>
          <t>Automobiles</t>
        </is>
      </c>
      <c r="D27" s="13" t="n">
        <v>23429</v>
      </c>
      <c r="E27" s="14" t="n">
        <v>3911.94</v>
      </c>
      <c r="F27" s="15" t="n">
        <v>0.0125</v>
      </c>
      <c r="G27" s="15" t="n"/>
    </row>
    <row r="28">
      <c r="A28" s="12" t="inlineStr">
        <is>
          <t>Marico Ltd.</t>
        </is>
      </c>
      <c r="B28" s="30" t="inlineStr">
        <is>
          <t>INE196A01026</t>
        </is>
      </c>
      <c r="C28" s="30" t="inlineStr">
        <is>
          <t>Agricultural Food &amp; other Products</t>
        </is>
      </c>
      <c r="D28" s="13" t="n">
        <v>517214</v>
      </c>
      <c r="E28" s="14" t="n">
        <v>3882.21</v>
      </c>
      <c r="F28" s="15" t="n">
        <v>0.0124</v>
      </c>
      <c r="G28" s="15" t="n"/>
    </row>
    <row r="29">
      <c r="A29" s="12" t="inlineStr">
        <is>
          <t>Axis Bank Ltd.</t>
        </is>
      </c>
      <c r="B29" s="30" t="inlineStr">
        <is>
          <t>INE238A01034</t>
        </is>
      </c>
      <c r="C29" s="30" t="inlineStr">
        <is>
          <t>Banks</t>
        </is>
      </c>
      <c r="D29" s="13" t="n">
        <v>300781</v>
      </c>
      <c r="E29" s="14" t="n">
        <v>3818.11</v>
      </c>
      <c r="F29" s="15" t="n">
        <v>0.0122</v>
      </c>
      <c r="G29" s="15" t="n"/>
    </row>
    <row r="30">
      <c r="A30" s="12" t="inlineStr">
        <is>
          <t>Fortis Healthcare Ltd.</t>
        </is>
      </c>
      <c r="B30" s="30" t="inlineStr">
        <is>
          <t>INE061F01013</t>
        </is>
      </c>
      <c r="C30" s="30" t="inlineStr">
        <is>
          <t>Healthcare Services</t>
        </is>
      </c>
      <c r="D30" s="13" t="n">
        <v>426071</v>
      </c>
      <c r="E30" s="14" t="n">
        <v>3766.47</v>
      </c>
      <c r="F30" s="15" t="n">
        <v>0.012</v>
      </c>
      <c r="G30" s="15" t="n"/>
    </row>
    <row r="31">
      <c r="A31" s="12" t="inlineStr">
        <is>
          <t>Eternal Ltd.</t>
        </is>
      </c>
      <c r="B31" s="30" t="inlineStr">
        <is>
          <t>INE758T01015</t>
        </is>
      </c>
      <c r="C31" s="30" t="inlineStr">
        <is>
          <t>Retailing</t>
        </is>
      </c>
      <c r="D31" s="13" t="n">
        <v>1348338</v>
      </c>
      <c r="E31" s="14" t="n">
        <v>3749.05</v>
      </c>
      <c r="F31" s="15" t="n">
        <v>0.012</v>
      </c>
      <c r="G31" s="15" t="n"/>
    </row>
    <row r="32">
      <c r="A32" s="12" t="inlineStr">
        <is>
          <t>Coforge Ltd.</t>
        </is>
      </c>
      <c r="B32" s="30" t="inlineStr">
        <is>
          <t>INE591G01025</t>
        </is>
      </c>
      <c r="C32" s="30" t="inlineStr">
        <is>
          <t>IT - Software</t>
        </is>
      </c>
      <c r="D32" s="13" t="n">
        <v>222274</v>
      </c>
      <c r="E32" s="14" t="n">
        <v>3696.42</v>
      </c>
      <c r="F32" s="15" t="n">
        <v>0.0118</v>
      </c>
      <c r="G32" s="15" t="n"/>
    </row>
    <row r="33">
      <c r="A33" s="12" t="inlineStr">
        <is>
          <t>Tata Consumer Products Ltd.</t>
        </is>
      </c>
      <c r="B33" s="30" t="inlineStr">
        <is>
          <t>INE192A01025</t>
        </is>
      </c>
      <c r="C33" s="30" t="inlineStr">
        <is>
          <t>Agricultural Food &amp; other Products</t>
        </is>
      </c>
      <c r="D33" s="13" t="n">
        <v>309531</v>
      </c>
      <c r="E33" s="14" t="n">
        <v>3689.61</v>
      </c>
      <c r="F33" s="15" t="n">
        <v>0.0118</v>
      </c>
      <c r="G33" s="15" t="n"/>
    </row>
    <row r="34">
      <c r="A34" s="12" t="inlineStr">
        <is>
          <t>Max Healthcare Institute Ltd.</t>
        </is>
      </c>
      <c r="B34" s="30" t="inlineStr">
        <is>
          <t>INE027H01010</t>
        </is>
      </c>
      <c r="C34" s="30" t="inlineStr">
        <is>
          <t>Healthcare Services</t>
        </is>
      </c>
      <c r="D34" s="13" t="n">
        <v>351575</v>
      </c>
      <c r="E34" s="14" t="n">
        <v>3674.31</v>
      </c>
      <c r="F34" s="15" t="n">
        <v>0.0118</v>
      </c>
      <c r="G34" s="15" t="n"/>
    </row>
    <row r="35">
      <c r="A35" s="12" t="inlineStr">
        <is>
          <t>TVS Motor Company Ltd.</t>
        </is>
      </c>
      <c r="B35" s="30" t="inlineStr">
        <is>
          <t>INE494B01023</t>
        </is>
      </c>
      <c r="C35" s="30" t="inlineStr">
        <is>
          <t>Automobiles</t>
        </is>
      </c>
      <c r="D35" s="13" t="n">
        <v>96509</v>
      </c>
      <c r="E35" s="14" t="n">
        <v>3589.94</v>
      </c>
      <c r="F35" s="15" t="n">
        <v>0.0115</v>
      </c>
      <c r="G35" s="15" t="n"/>
    </row>
    <row r="36">
      <c r="A36" s="12" t="inlineStr">
        <is>
          <t>Kotak Mahindra Bank Ltd.</t>
        </is>
      </c>
      <c r="B36" s="30" t="inlineStr">
        <is>
          <t>INE237A01028</t>
        </is>
      </c>
      <c r="C36" s="30" t="inlineStr">
        <is>
          <t>Banks</t>
        </is>
      </c>
      <c r="D36" s="13" t="n">
        <v>162878</v>
      </c>
      <c r="E36" s="14" t="n">
        <v>3585.11</v>
      </c>
      <c r="F36" s="15" t="n">
        <v>0.0115</v>
      </c>
      <c r="G36" s="15" t="n"/>
    </row>
    <row r="37">
      <c r="A37" s="12" t="inlineStr">
        <is>
          <t>City Union Bank Ltd.</t>
        </is>
      </c>
      <c r="B37" s="30" t="inlineStr">
        <is>
          <t>INE491A01021</t>
        </is>
      </c>
      <c r="C37" s="30" t="inlineStr">
        <is>
          <t>Banks</t>
        </is>
      </c>
      <c r="D37" s="13" t="n">
        <v>1193620</v>
      </c>
      <c r="E37" s="14" t="n">
        <v>3471.05</v>
      </c>
      <c r="F37" s="15" t="n">
        <v>0.0111</v>
      </c>
      <c r="G37" s="15" t="n"/>
    </row>
    <row r="38">
      <c r="A38" s="12" t="inlineStr">
        <is>
          <t>Hindalco Industries Ltd.</t>
        </is>
      </c>
      <c r="B38" s="30" t="inlineStr">
        <is>
          <t>INE038A01020</t>
        </is>
      </c>
      <c r="C38" s="30" t="inlineStr">
        <is>
          <t>Non - Ferrous Metals</t>
        </is>
      </c>
      <c r="D38" s="13" t="n">
        <v>390015</v>
      </c>
      <c r="E38" s="14" t="n">
        <v>3458.26</v>
      </c>
      <c r="F38" s="15" t="n">
        <v>0.0111</v>
      </c>
      <c r="G38" s="15" t="n"/>
    </row>
    <row r="39">
      <c r="A39" s="12" t="inlineStr">
        <is>
          <t>Radico Khaitan Ltd.</t>
        </is>
      </c>
      <c r="B39" s="30" t="inlineStr">
        <is>
          <t>INE944F01028</t>
        </is>
      </c>
      <c r="C39" s="30" t="inlineStr">
        <is>
          <t>Beverages</t>
        </is>
      </c>
      <c r="D39" s="13" t="n">
        <v>104713</v>
      </c>
      <c r="E39" s="14" t="n">
        <v>3453.85</v>
      </c>
      <c r="F39" s="15" t="n">
        <v>0.011</v>
      </c>
      <c r="G39" s="15" t="n"/>
    </row>
    <row r="40">
      <c r="A40" s="12" t="inlineStr">
        <is>
          <t>Asian Paints Ltd.</t>
        </is>
      </c>
      <c r="B40" s="30" t="inlineStr">
        <is>
          <t>INE021A01026</t>
        </is>
      </c>
      <c r="C40" s="30" t="inlineStr">
        <is>
          <t>Consumer Durables</t>
        </is>
      </c>
      <c r="D40" s="13" t="n">
        <v>122335</v>
      </c>
      <c r="E40" s="14" t="n">
        <v>3388.07</v>
      </c>
      <c r="F40" s="15" t="n">
        <v>0.0108</v>
      </c>
      <c r="G40" s="15" t="n"/>
    </row>
    <row r="41">
      <c r="A41" s="12" t="inlineStr">
        <is>
          <t>PB Fintech Ltd.</t>
        </is>
      </c>
      <c r="B41" s="30" t="inlineStr">
        <is>
          <t>INE417T01026</t>
        </is>
      </c>
      <c r="C41" s="30" t="inlineStr">
        <is>
          <t>Financial Technology (Fintech)</t>
        </is>
      </c>
      <c r="D41" s="13" t="n">
        <v>185575</v>
      </c>
      <c r="E41" s="14" t="n">
        <v>3387.86</v>
      </c>
      <c r="F41" s="15" t="n">
        <v>0.0108</v>
      </c>
      <c r="G41" s="15" t="n"/>
    </row>
    <row r="42">
      <c r="A42" s="12" t="inlineStr">
        <is>
          <t>The Phoenix Mills Ltd.</t>
        </is>
      </c>
      <c r="B42" s="30" t="inlineStr">
        <is>
          <t>INE211B01039</t>
        </is>
      </c>
      <c r="C42" s="30" t="inlineStr">
        <is>
          <t>Realty</t>
        </is>
      </c>
      <c r="D42" s="13" t="n">
        <v>181084</v>
      </c>
      <c r="E42" s="14" t="n">
        <v>3356.39</v>
      </c>
      <c r="F42" s="15" t="n">
        <v>0.0107</v>
      </c>
      <c r="G42" s="15" t="n"/>
    </row>
    <row r="43">
      <c r="A43" s="12" t="inlineStr">
        <is>
          <t>L&amp;T Finance Ltd.</t>
        </is>
      </c>
      <c r="B43" s="30" t="inlineStr">
        <is>
          <t>INE498L01015</t>
        </is>
      </c>
      <c r="C43" s="30" t="inlineStr">
        <is>
          <t>Finance</t>
        </is>
      </c>
      <c r="D43" s="13" t="n">
        <v>1055154</v>
      </c>
      <c r="E43" s="14" t="n">
        <v>3333.76</v>
      </c>
      <c r="F43" s="15" t="n">
        <v>0.0107</v>
      </c>
      <c r="G43" s="15" t="n"/>
    </row>
    <row r="44">
      <c r="A44" s="12" t="inlineStr">
        <is>
          <t>KEI Industries Ltd.</t>
        </is>
      </c>
      <c r="B44" s="30" t="inlineStr">
        <is>
          <t>INE878B01027</t>
        </is>
      </c>
      <c r="C44" s="30" t="inlineStr">
        <is>
          <t>Industrial Products</t>
        </is>
      </c>
      <c r="D44" s="13" t="n">
        <v>74270</v>
      </c>
      <c r="E44" s="14" t="n">
        <v>3312.59</v>
      </c>
      <c r="F44" s="15" t="n">
        <v>0.0106</v>
      </c>
      <c r="G44" s="15" t="n"/>
    </row>
    <row r="45">
      <c r="A45" s="12" t="inlineStr">
        <is>
          <t>Bharat Electronics Ltd.</t>
        </is>
      </c>
      <c r="B45" s="30" t="inlineStr">
        <is>
          <t>INE263A01024</t>
        </is>
      </c>
      <c r="C45" s="30" t="inlineStr">
        <is>
          <t>Aerospace &amp; Defense</t>
        </is>
      </c>
      <c r="D45" s="13" t="n">
        <v>827523</v>
      </c>
      <c r="E45" s="14" t="n">
        <v>3306.78</v>
      </c>
      <c r="F45" s="15" t="n">
        <v>0.0106</v>
      </c>
      <c r="G45" s="15" t="n"/>
    </row>
    <row r="46">
      <c r="A46" s="12" t="inlineStr">
        <is>
          <t>Canara Bank</t>
        </is>
      </c>
      <c r="B46" s="30" t="inlineStr">
        <is>
          <t>INE476A01022</t>
        </is>
      </c>
      <c r="C46" s="30" t="inlineStr">
        <is>
          <t>Banks</t>
        </is>
      </c>
      <c r="D46" s="13" t="n">
        <v>2124745</v>
      </c>
      <c r="E46" s="14" t="n">
        <v>3291.44</v>
      </c>
      <c r="F46" s="15" t="n">
        <v>0.0105</v>
      </c>
      <c r="G46" s="15" t="n"/>
    </row>
    <row r="47">
      <c r="A47" s="12" t="inlineStr">
        <is>
          <t>Britannia Industries Ltd.</t>
        </is>
      </c>
      <c r="B47" s="30" t="inlineStr">
        <is>
          <t>INE216A01030</t>
        </is>
      </c>
      <c r="C47" s="30" t="inlineStr">
        <is>
          <t>Food Products</t>
        </is>
      </c>
      <c r="D47" s="13" t="n">
        <v>54046</v>
      </c>
      <c r="E47" s="14" t="n">
        <v>3259.51</v>
      </c>
      <c r="F47" s="15" t="n">
        <v>0.0104</v>
      </c>
      <c r="G47" s="15" t="n"/>
    </row>
    <row r="48">
      <c r="A48" s="12" t="inlineStr">
        <is>
          <t>IDFC First Bank Ltd.</t>
        </is>
      </c>
      <c r="B48" s="30" t="inlineStr">
        <is>
          <t>INE092T01019</t>
        </is>
      </c>
      <c r="C48" s="30" t="inlineStr">
        <is>
          <t>Banks</t>
        </is>
      </c>
      <c r="D48" s="13" t="n">
        <v>3790945</v>
      </c>
      <c r="E48" s="14" t="n">
        <v>3245.43</v>
      </c>
      <c r="F48" s="15" t="n">
        <v>0.0104</v>
      </c>
      <c r="G48" s="15" t="n"/>
    </row>
    <row r="49">
      <c r="A49" s="12" t="inlineStr">
        <is>
          <t>Eicher Motors Ltd.</t>
        </is>
      </c>
      <c r="B49" s="30" t="inlineStr">
        <is>
          <t>INE066A01021</t>
        </is>
      </c>
      <c r="C49" s="30" t="inlineStr">
        <is>
          <t>Automobiles</t>
        </is>
      </c>
      <c r="D49" s="13" t="n">
        <v>43925</v>
      </c>
      <c r="E49" s="14" t="n">
        <v>3212.02</v>
      </c>
      <c r="F49" s="15" t="n">
        <v>0.0103</v>
      </c>
      <c r="G49" s="15" t="n"/>
    </row>
    <row r="50">
      <c r="A50" s="12" t="inlineStr">
        <is>
          <t>LTIMindtree Ltd.</t>
        </is>
      </c>
      <c r="B50" s="30" t="inlineStr">
        <is>
          <t>INE214T01019</t>
        </is>
      </c>
      <c r="C50" s="30" t="inlineStr">
        <is>
          <t>IT - Software</t>
        </is>
      </c>
      <c r="D50" s="13" t="n">
        <v>52467</v>
      </c>
      <c r="E50" s="14" t="n">
        <v>3181.34</v>
      </c>
      <c r="F50" s="15" t="n">
        <v>0.0102</v>
      </c>
      <c r="G50" s="15" t="n"/>
    </row>
    <row r="51">
      <c r="A51" s="12" t="inlineStr">
        <is>
          <t>Vishal Mega Mart Ltd</t>
        </is>
      </c>
      <c r="B51" s="30" t="inlineStr">
        <is>
          <t>INE01EA01019</t>
        </is>
      </c>
      <c r="C51" s="30" t="inlineStr">
        <is>
          <t>Retailing</t>
        </is>
      </c>
      <c r="D51" s="13" t="n">
        <v>2328639</v>
      </c>
      <c r="E51" s="14" t="n">
        <v>3175.57</v>
      </c>
      <c r="F51" s="15" t="n">
        <v>0.0102</v>
      </c>
      <c r="G51" s="15" t="n"/>
    </row>
    <row r="52">
      <c r="A52" s="12" t="inlineStr">
        <is>
          <t>Jindal Stainless Ltd.</t>
        </is>
      </c>
      <c r="B52" s="30" t="inlineStr">
        <is>
          <t>INE220G01021</t>
        </is>
      </c>
      <c r="C52" s="30" t="inlineStr">
        <is>
          <t>Ferrous Metals</t>
        </is>
      </c>
      <c r="D52" s="13" t="n">
        <v>366902</v>
      </c>
      <c r="E52" s="14" t="n">
        <v>3079.23</v>
      </c>
      <c r="F52" s="15" t="n">
        <v>0.0098</v>
      </c>
      <c r="G52" s="15" t="n"/>
    </row>
    <row r="53">
      <c r="A53" s="12" t="inlineStr">
        <is>
          <t>Hindustan Aeronautics Ltd.</t>
        </is>
      </c>
      <c r="B53" s="30" t="inlineStr">
        <is>
          <t>INE066F01020</t>
        </is>
      </c>
      <c r="C53" s="30" t="inlineStr">
        <is>
          <t>Aerospace &amp; Defense</t>
        </is>
      </c>
      <c r="D53" s="13" t="n">
        <v>67748</v>
      </c>
      <c r="E53" s="14" t="n">
        <v>2973.26</v>
      </c>
      <c r="F53" s="15" t="n">
        <v>0.0095</v>
      </c>
      <c r="G53" s="15" t="n"/>
    </row>
    <row r="54">
      <c r="A54" s="12" t="inlineStr">
        <is>
          <t>Sundaram Finance Ltd.</t>
        </is>
      </c>
      <c r="B54" s="30" t="inlineStr">
        <is>
          <t>INE660A01013</t>
        </is>
      </c>
      <c r="C54" s="30" t="inlineStr">
        <is>
          <t>Finance</t>
        </is>
      </c>
      <c r="D54" s="13" t="n">
        <v>56273</v>
      </c>
      <c r="E54" s="14" t="n">
        <v>2972.79</v>
      </c>
      <c r="F54" s="15" t="n">
        <v>0.0095</v>
      </c>
      <c r="G54" s="15" t="n"/>
    </row>
    <row r="55">
      <c r="A55" s="12" t="inlineStr">
        <is>
          <t>Hindustan Unilever Ltd.</t>
        </is>
      </c>
      <c r="B55" s="30" t="inlineStr">
        <is>
          <t>INE030A01027</t>
        </is>
      </c>
      <c r="C55" s="30" t="inlineStr">
        <is>
          <t>Diversified FMCG</t>
        </is>
      </c>
      <c r="D55" s="13" t="n">
        <v>128357</v>
      </c>
      <c r="E55" s="14" t="n">
        <v>2972.62</v>
      </c>
      <c r="F55" s="15" t="n">
        <v>0.0095</v>
      </c>
      <c r="G55" s="15" t="n"/>
    </row>
    <row r="56">
      <c r="A56" s="12" t="inlineStr">
        <is>
          <t>CG Power and Industrial Solutions Ltd.</t>
        </is>
      </c>
      <c r="B56" s="30" t="inlineStr">
        <is>
          <t>INE067A01029</t>
        </is>
      </c>
      <c r="C56" s="30" t="inlineStr">
        <is>
          <t>Electrical Equipment</t>
        </is>
      </c>
      <c r="D56" s="13" t="n">
        <v>456806</v>
      </c>
      <c r="E56" s="14" t="n">
        <v>2959.65</v>
      </c>
      <c r="F56" s="15" t="n">
        <v>0.0095</v>
      </c>
      <c r="G56" s="15" t="n"/>
    </row>
    <row r="57">
      <c r="A57" s="12" t="inlineStr">
        <is>
          <t>Creditaccess Grameen Ltd.</t>
        </is>
      </c>
      <c r="B57" s="30" t="inlineStr">
        <is>
          <t>INE741K01010</t>
        </is>
      </c>
      <c r="C57" s="30" t="inlineStr">
        <is>
          <t>Finance</t>
        </is>
      </c>
      <c r="D57" s="13" t="n">
        <v>223683</v>
      </c>
      <c r="E57" s="14" t="n">
        <v>2848.83</v>
      </c>
      <c r="F57" s="15" t="n">
        <v>0.0091</v>
      </c>
      <c r="G57" s="15" t="n"/>
    </row>
    <row r="58">
      <c r="A58" s="12" t="inlineStr">
        <is>
          <t>KFIN Technologies Ltd.</t>
        </is>
      </c>
      <c r="B58" s="30" t="inlineStr">
        <is>
          <t>INE138Y01010</t>
        </is>
      </c>
      <c r="C58" s="30" t="inlineStr">
        <is>
          <t>Capital Markets</t>
        </is>
      </c>
      <c r="D58" s="13" t="n">
        <v>261867</v>
      </c>
      <c r="E58" s="14" t="n">
        <v>2833.4</v>
      </c>
      <c r="F58" s="15" t="n">
        <v>0.0091</v>
      </c>
      <c r="G58" s="15" t="n"/>
    </row>
    <row r="59">
      <c r="A59" s="12" t="inlineStr">
        <is>
          <t>The Indian Hotels Company Ltd.</t>
        </is>
      </c>
      <c r="B59" s="30" t="inlineStr">
        <is>
          <t>INE053A01029</t>
        </is>
      </c>
      <c r="C59" s="30" t="inlineStr">
        <is>
          <t>Leisure Services</t>
        </is>
      </c>
      <c r="D59" s="13" t="n">
        <v>374013</v>
      </c>
      <c r="E59" s="14" t="n">
        <v>2763.4</v>
      </c>
      <c r="F59" s="15" t="n">
        <v>0.008800000000000001</v>
      </c>
      <c r="G59" s="15" t="n"/>
    </row>
    <row r="60">
      <c r="A60" s="12" t="inlineStr">
        <is>
          <t>Indian Bank</t>
        </is>
      </c>
      <c r="B60" s="30" t="inlineStr">
        <is>
          <t>INE562A01011</t>
        </is>
      </c>
      <c r="C60" s="30" t="inlineStr">
        <is>
          <t>Banks</t>
        </is>
      </c>
      <c r="D60" s="13" t="n">
        <v>318954</v>
      </c>
      <c r="E60" s="14" t="n">
        <v>2670.44</v>
      </c>
      <c r="F60" s="15" t="n">
        <v>0.008500000000000001</v>
      </c>
      <c r="G60" s="15" t="n"/>
    </row>
    <row r="61">
      <c r="A61" s="12" t="inlineStr">
        <is>
          <t>Tata Capital Ltd.</t>
        </is>
      </c>
      <c r="B61" s="30" t="inlineStr">
        <is>
          <t>INE976I01016</t>
        </is>
      </c>
      <c r="C61" s="30" t="inlineStr">
        <is>
          <t>Finance</t>
        </is>
      </c>
      <c r="D61" s="13" t="n">
        <v>767418</v>
      </c>
      <c r="E61" s="14" t="n">
        <v>2623.42</v>
      </c>
      <c r="F61" s="15" t="n">
        <v>0.008399999999999999</v>
      </c>
      <c r="G61" s="15" t="n"/>
    </row>
    <row r="62">
      <c r="A62" s="12" t="inlineStr">
        <is>
          <t>HCL Technologies Ltd.</t>
        </is>
      </c>
      <c r="B62" s="30" t="inlineStr">
        <is>
          <t>INE860A01027</t>
        </is>
      </c>
      <c r="C62" s="30" t="inlineStr">
        <is>
          <t>IT - Software</t>
        </is>
      </c>
      <c r="D62" s="13" t="n">
        <v>159059</v>
      </c>
      <c r="E62" s="14" t="n">
        <v>2582</v>
      </c>
      <c r="F62" s="15" t="n">
        <v>0.0083</v>
      </c>
      <c r="G62" s="15" t="n"/>
    </row>
    <row r="63">
      <c r="A63" s="12" t="inlineStr">
        <is>
          <t>Hindustan Petroleum Corporation Ltd.</t>
        </is>
      </c>
      <c r="B63" s="30" t="inlineStr">
        <is>
          <t>INE094A01015</t>
        </is>
      </c>
      <c r="C63" s="30" t="inlineStr">
        <is>
          <t>Petroleum Products</t>
        </is>
      </c>
      <c r="D63" s="13" t="n">
        <v>515134</v>
      </c>
      <c r="E63" s="14" t="n">
        <v>2570.78</v>
      </c>
      <c r="F63" s="15" t="n">
        <v>0.008200000000000001</v>
      </c>
      <c r="G63" s="15" t="n"/>
    </row>
    <row r="64">
      <c r="A64" s="12" t="inlineStr">
        <is>
          <t>Lupin Ltd.</t>
        </is>
      </c>
      <c r="B64" s="30" t="inlineStr">
        <is>
          <t>INE326A01037</t>
        </is>
      </c>
      <c r="C64" s="30" t="inlineStr">
        <is>
          <t>Pharmaceuticals &amp; Biotechnology</t>
        </is>
      </c>
      <c r="D64" s="13" t="n">
        <v>118381</v>
      </c>
      <c r="E64" s="14" t="n">
        <v>2497.25</v>
      </c>
      <c r="F64" s="15" t="n">
        <v>0.008</v>
      </c>
      <c r="G64" s="15" t="n"/>
    </row>
    <row r="65">
      <c r="A65" s="12" t="inlineStr">
        <is>
          <t>UNO Minda Ltd.</t>
        </is>
      </c>
      <c r="B65" s="30" t="inlineStr">
        <is>
          <t>INE405E01023</t>
        </is>
      </c>
      <c r="C65" s="30" t="inlineStr">
        <is>
          <t>Auto Components</t>
        </is>
      </c>
      <c r="D65" s="13" t="n">
        <v>188748</v>
      </c>
      <c r="E65" s="14" t="n">
        <v>2426.92</v>
      </c>
      <c r="F65" s="15" t="n">
        <v>0.0078</v>
      </c>
      <c r="G65" s="15" t="n"/>
    </row>
    <row r="66">
      <c r="A66" s="12" t="inlineStr">
        <is>
          <t>IPCA Laboratories Ltd.</t>
        </is>
      </c>
      <c r="B66" s="30" t="inlineStr">
        <is>
          <t>INE571A01038</t>
        </is>
      </c>
      <c r="C66" s="30" t="inlineStr">
        <is>
          <t>Pharmaceuticals &amp; Biotechnology</t>
        </is>
      </c>
      <c r="D66" s="13" t="n">
        <v>170367</v>
      </c>
      <c r="E66" s="14" t="n">
        <v>2417.34</v>
      </c>
      <c r="F66" s="15" t="n">
        <v>0.0077</v>
      </c>
      <c r="G66" s="15" t="n"/>
    </row>
    <row r="67">
      <c r="A67" s="12" t="inlineStr">
        <is>
          <t>LG Electronics India Ltd.</t>
        </is>
      </c>
      <c r="B67" s="30" t="inlineStr">
        <is>
          <t>INE324D01010</t>
        </is>
      </c>
      <c r="C67" s="30" t="inlineStr">
        <is>
          <t>Consumer Durables</t>
        </is>
      </c>
      <c r="D67" s="13" t="n">
        <v>158591</v>
      </c>
      <c r="E67" s="14" t="n">
        <v>2412.8</v>
      </c>
      <c r="F67" s="15" t="n">
        <v>0.0077</v>
      </c>
      <c r="G67" s="15" t="n"/>
    </row>
    <row r="68">
      <c r="A68" s="12" t="inlineStr">
        <is>
          <t>Oil India Ltd.</t>
        </is>
      </c>
      <c r="B68" s="30" t="inlineStr">
        <is>
          <t>INE274J01014</t>
        </is>
      </c>
      <c r="C68" s="30" t="inlineStr">
        <is>
          <t>Oil</t>
        </is>
      </c>
      <c r="D68" s="13" t="n">
        <v>553208</v>
      </c>
      <c r="E68" s="14" t="n">
        <v>2347.54</v>
      </c>
      <c r="F68" s="15" t="n">
        <v>0.0075</v>
      </c>
      <c r="G68" s="15" t="n"/>
    </row>
    <row r="69">
      <c r="A69" s="12" t="inlineStr">
        <is>
          <t>Cholamandalam Investment &amp; Finance Company Ltd.</t>
        </is>
      </c>
      <c r="B69" s="30" t="inlineStr">
        <is>
          <t>INE121A01024</t>
        </is>
      </c>
      <c r="C69" s="30" t="inlineStr">
        <is>
          <t>Finance</t>
        </is>
      </c>
      <c r="D69" s="13" t="n">
        <v>136715</v>
      </c>
      <c r="E69" s="14" t="n">
        <v>2327.16</v>
      </c>
      <c r="F69" s="15" t="n">
        <v>0.0074</v>
      </c>
      <c r="G69" s="15" t="n"/>
    </row>
    <row r="70">
      <c r="A70" s="12" t="inlineStr">
        <is>
          <t>Bikaji Foods International Ltd.</t>
        </is>
      </c>
      <c r="B70" s="30" t="inlineStr">
        <is>
          <t>INE00E101023</t>
        </is>
      </c>
      <c r="C70" s="30" t="inlineStr">
        <is>
          <t>Food Products</t>
        </is>
      </c>
      <c r="D70" s="13" t="n">
        <v>283746</v>
      </c>
      <c r="E70" s="14" t="n">
        <v>2127.53</v>
      </c>
      <c r="F70" s="15" t="n">
        <v>0.0068</v>
      </c>
      <c r="G70" s="15" t="n"/>
    </row>
    <row r="71">
      <c r="A71" s="12" t="inlineStr">
        <is>
          <t>Tech Mahindra Ltd.</t>
        </is>
      </c>
      <c r="B71" s="30" t="inlineStr">
        <is>
          <t>INE669C01036</t>
        </is>
      </c>
      <c r="C71" s="30" t="inlineStr">
        <is>
          <t>IT - Software</t>
        </is>
      </c>
      <c r="D71" s="13" t="n">
        <v>132733</v>
      </c>
      <c r="E71" s="14" t="n">
        <v>2111.65</v>
      </c>
      <c r="F71" s="15" t="n">
        <v>0.0068</v>
      </c>
      <c r="G71" s="15" t="n"/>
    </row>
    <row r="72">
      <c r="A72" s="12" t="inlineStr">
        <is>
          <t>Endurance Technologies Ltd.</t>
        </is>
      </c>
      <c r="B72" s="30" t="inlineStr">
        <is>
          <t>INE913H01037</t>
        </is>
      </c>
      <c r="C72" s="30" t="inlineStr">
        <is>
          <t>Auto Components</t>
        </is>
      </c>
      <c r="D72" s="13" t="n">
        <v>76503</v>
      </c>
      <c r="E72" s="14" t="n">
        <v>1981.35</v>
      </c>
      <c r="F72" s="15" t="n">
        <v>0.0063</v>
      </c>
      <c r="G72" s="15" t="n"/>
    </row>
    <row r="73">
      <c r="A73" s="12" t="inlineStr">
        <is>
          <t>Cummins India Ltd.</t>
        </is>
      </c>
      <c r="B73" s="30" t="inlineStr">
        <is>
          <t>INE298A01020</t>
        </is>
      </c>
      <c r="C73" s="30" t="inlineStr">
        <is>
          <t>Industrial Products</t>
        </is>
      </c>
      <c r="D73" s="13" t="n">
        <v>43710</v>
      </c>
      <c r="E73" s="14" t="n">
        <v>1938.28</v>
      </c>
      <c r="F73" s="15" t="n">
        <v>0.0062</v>
      </c>
      <c r="G73" s="15" t="n"/>
    </row>
    <row r="74">
      <c r="A74" s="12" t="inlineStr">
        <is>
          <t>Polycab India Ltd.</t>
        </is>
      </c>
      <c r="B74" s="30" t="inlineStr">
        <is>
          <t>INE455K01017</t>
        </is>
      </c>
      <c r="C74" s="30" t="inlineStr">
        <is>
          <t>Industrial Products</t>
        </is>
      </c>
      <c r="D74" s="13" t="n">
        <v>24621</v>
      </c>
      <c r="E74" s="14" t="n">
        <v>1875.87</v>
      </c>
      <c r="F74" s="15" t="n">
        <v>0.006</v>
      </c>
      <c r="G74" s="15" t="n"/>
    </row>
    <row r="75">
      <c r="A75" s="12" t="inlineStr">
        <is>
          <t>Navin Fluorine International Ltd.</t>
        </is>
      </c>
      <c r="B75" s="30" t="inlineStr">
        <is>
          <t>INE048G01026</t>
        </is>
      </c>
      <c r="C75" s="30" t="inlineStr">
        <is>
          <t>Chemicals &amp; Petrochemicals</t>
        </is>
      </c>
      <c r="D75" s="13" t="n">
        <v>30683</v>
      </c>
      <c r="E75" s="14" t="n">
        <v>1816.43</v>
      </c>
      <c r="F75" s="15" t="n">
        <v>0.0058</v>
      </c>
      <c r="G75" s="15" t="n"/>
    </row>
    <row r="76">
      <c r="A76" s="12" t="inlineStr">
        <is>
          <t>Craftsman Automation Ltd.</t>
        </is>
      </c>
      <c r="B76" s="30" t="inlineStr">
        <is>
          <t>INE00LO01017</t>
        </is>
      </c>
      <c r="C76" s="30" t="inlineStr">
        <is>
          <t>Auto Components</t>
        </is>
      </c>
      <c r="D76" s="13" t="n">
        <v>22932</v>
      </c>
      <c r="E76" s="14" t="n">
        <v>1763.36</v>
      </c>
      <c r="F76" s="15" t="n">
        <v>0.0056</v>
      </c>
      <c r="G76" s="15" t="n"/>
    </row>
    <row r="77">
      <c r="A77" s="12" t="inlineStr">
        <is>
          <t>GE Vernova T&amp;D India Limited</t>
        </is>
      </c>
      <c r="B77" s="30" t="inlineStr">
        <is>
          <t>INE200A01026</t>
        </is>
      </c>
      <c r="C77" s="30" t="inlineStr">
        <is>
          <t>Electrical Equipment</t>
        </is>
      </c>
      <c r="D77" s="13" t="n">
        <v>55360</v>
      </c>
      <c r="E77" s="14" t="n">
        <v>1734.15</v>
      </c>
      <c r="F77" s="15" t="n">
        <v>0.0055</v>
      </c>
      <c r="G77" s="15" t="n"/>
    </row>
    <row r="78">
      <c r="A78" s="12" t="inlineStr">
        <is>
          <t>Karur Vysya Bank Ltd.</t>
        </is>
      </c>
      <c r="B78" s="30" t="inlineStr">
        <is>
          <t>INE036D01028</t>
        </is>
      </c>
      <c r="C78" s="30" t="inlineStr">
        <is>
          <t>Banks</t>
        </is>
      </c>
      <c r="D78" s="13" t="n">
        <v>657146</v>
      </c>
      <c r="E78" s="14" t="n">
        <v>1733.75</v>
      </c>
      <c r="F78" s="15" t="n">
        <v>0.0055</v>
      </c>
      <c r="G78" s="15" t="n"/>
    </row>
    <row r="79">
      <c r="A79" s="12" t="inlineStr">
        <is>
          <t>Mahindra &amp; Mahindra Financial Services Ltd</t>
        </is>
      </c>
      <c r="B79" s="30" t="inlineStr">
        <is>
          <t>INE774D01024</t>
        </is>
      </c>
      <c r="C79" s="30" t="inlineStr">
        <is>
          <t>Finance</t>
        </is>
      </c>
      <c r="D79" s="13" t="n">
        <v>425213</v>
      </c>
      <c r="E79" s="14" t="n">
        <v>1713.61</v>
      </c>
      <c r="F79" s="15" t="n">
        <v>0.0055</v>
      </c>
      <c r="G79" s="15" t="n"/>
    </row>
    <row r="80">
      <c r="A80" s="12" t="inlineStr">
        <is>
          <t>SRF Ltd.</t>
        </is>
      </c>
      <c r="B80" s="30" t="inlineStr">
        <is>
          <t>INE647A01010</t>
        </is>
      </c>
      <c r="C80" s="30" t="inlineStr">
        <is>
          <t>Chemicals &amp; Petrochemicals</t>
        </is>
      </c>
      <c r="D80" s="13" t="n">
        <v>50936</v>
      </c>
      <c r="E80" s="14" t="n">
        <v>1566.28</v>
      </c>
      <c r="F80" s="15" t="n">
        <v>0.005</v>
      </c>
      <c r="G80" s="15" t="n"/>
    </row>
    <row r="81">
      <c r="A81" s="12" t="inlineStr">
        <is>
          <t>Bharat Forge Ltd.</t>
        </is>
      </c>
      <c r="B81" s="30" t="inlineStr">
        <is>
          <t>INE465A01025</t>
        </is>
      </c>
      <c r="C81" s="30" t="inlineStr">
        <is>
          <t>Auto Components</t>
        </is>
      </c>
      <c r="D81" s="13" t="n">
        <v>73626</v>
      </c>
      <c r="E81" s="14" t="n">
        <v>1082.6</v>
      </c>
      <c r="F81" s="15" t="n">
        <v>0.0035</v>
      </c>
      <c r="G81" s="15" t="n"/>
    </row>
    <row r="82">
      <c r="A82" s="12" t="inlineStr">
        <is>
          <t>ICICI Prudential Asset Mgmt Co Ltd.</t>
        </is>
      </c>
      <c r="B82" s="30" t="inlineStr">
        <is>
          <t>INE346A01027</t>
        </is>
      </c>
      <c r="C82" s="30" t="inlineStr">
        <is>
          <t>Capital Markets</t>
        </is>
      </c>
      <c r="D82" s="13" t="n">
        <v>39330</v>
      </c>
      <c r="E82" s="14" t="n">
        <v>1046.61</v>
      </c>
      <c r="F82" s="15" t="n">
        <v>0.0033</v>
      </c>
      <c r="G82" s="15" t="n"/>
    </row>
    <row r="83">
      <c r="A83" s="12" t="inlineStr">
        <is>
          <t>Mazagon Dock Shipbuilders Ltd.</t>
        </is>
      </c>
      <c r="B83" s="30" t="inlineStr">
        <is>
          <t>INE249Z01020</t>
        </is>
      </c>
      <c r="C83" s="30" t="inlineStr">
        <is>
          <t>Industrial Manufacturing</t>
        </is>
      </c>
      <c r="D83" s="13" t="n">
        <v>41945</v>
      </c>
      <c r="E83" s="14" t="n">
        <v>1044.51</v>
      </c>
      <c r="F83" s="15" t="n">
        <v>0.0033</v>
      </c>
      <c r="G83" s="15" t="n"/>
    </row>
    <row r="84">
      <c r="A84" s="12" t="inlineStr">
        <is>
          <t>Firstsource Solutions Ltd.</t>
        </is>
      </c>
      <c r="B84" s="30" t="inlineStr">
        <is>
          <t>INE684F01012</t>
        </is>
      </c>
      <c r="C84" s="30" t="inlineStr">
        <is>
          <t>Commercial Services &amp; Supplies</t>
        </is>
      </c>
      <c r="D84" s="13" t="n">
        <v>303211</v>
      </c>
      <c r="E84" s="14" t="n">
        <v>1018.18</v>
      </c>
      <c r="F84" s="15" t="n">
        <v>0.0033</v>
      </c>
      <c r="G84" s="15" t="n"/>
    </row>
    <row r="85">
      <c r="A85" s="12" t="inlineStr">
        <is>
          <t>Prestige Estates Projects Ltd.</t>
        </is>
      </c>
      <c r="B85" s="30" t="inlineStr">
        <is>
          <t>INE811K01011</t>
        </is>
      </c>
      <c r="C85" s="30" t="inlineStr">
        <is>
          <t>Realty</t>
        </is>
      </c>
      <c r="D85" s="13" t="n">
        <v>59447</v>
      </c>
      <c r="E85" s="14" t="n">
        <v>948.0599999999999</v>
      </c>
      <c r="F85" s="15" t="n">
        <v>0.003</v>
      </c>
      <c r="G85" s="15" t="n"/>
    </row>
    <row r="86">
      <c r="A86" s="12" t="inlineStr">
        <is>
          <t>Ashok Leyland Ltd.</t>
        </is>
      </c>
      <c r="B86" s="30" t="inlineStr">
        <is>
          <t>INE208A01029</t>
        </is>
      </c>
      <c r="C86" s="30" t="inlineStr">
        <is>
          <t>Agricultural, Commercial &amp; Construction Vehicles</t>
        </is>
      </c>
      <c r="D86" s="13" t="n">
        <v>378000</v>
      </c>
      <c r="E86" s="14" t="n">
        <v>677.34</v>
      </c>
      <c r="F86" s="15" t="n">
        <v>0.0022</v>
      </c>
      <c r="G86" s="15" t="n"/>
    </row>
    <row r="87">
      <c r="A87" s="12" t="inlineStr">
        <is>
          <t>Dixon Technologies (India) Ltd.</t>
        </is>
      </c>
      <c r="B87" s="30" t="inlineStr">
        <is>
          <t>INE935N01020</t>
        </is>
      </c>
      <c r="C87" s="30" t="inlineStr">
        <is>
          <t>Consumer Durables</t>
        </is>
      </c>
      <c r="D87" s="13" t="n">
        <v>2515</v>
      </c>
      <c r="E87" s="14" t="n">
        <v>304.37</v>
      </c>
      <c r="F87" s="15" t="n">
        <v>0.001</v>
      </c>
      <c r="G87" s="15" t="n"/>
    </row>
    <row r="88">
      <c r="A88" s="12" t="inlineStr">
        <is>
          <t>Meesho Ltd.</t>
        </is>
      </c>
      <c r="B88" s="30" t="inlineStr">
        <is>
          <t>INE0VDM01015</t>
        </is>
      </c>
      <c r="C88" s="30" t="inlineStr">
        <is>
          <t>Retailing</t>
        </is>
      </c>
      <c r="D88" s="13" t="n">
        <v>49992</v>
      </c>
      <c r="E88" s="14" t="n">
        <v>90.09999999999999</v>
      </c>
      <c r="F88" s="15" t="n">
        <v>0.0003</v>
      </c>
      <c r="G88" s="15" t="n"/>
    </row>
    <row r="89">
      <c r="A89" s="12" t="inlineStr">
        <is>
          <t>KWALITY WALL'S INDIA LTD</t>
        </is>
      </c>
      <c r="B89" s="30" t="inlineStr">
        <is>
          <t>INE2KCE01013</t>
        </is>
      </c>
      <c r="C89" s="30" t="inlineStr">
        <is>
          <t>Food Products</t>
        </is>
      </c>
      <c r="D89" s="13" t="n">
        <v>121402</v>
      </c>
      <c r="E89" s="14" t="n">
        <v>48.8</v>
      </c>
      <c r="F89" s="15" t="n">
        <v>0.0002</v>
      </c>
      <c r="G89" s="15" t="n"/>
    </row>
    <row r="90">
      <c r="A90" s="16" t="inlineStr">
        <is>
          <t>Sub Total</t>
        </is>
      </c>
      <c r="B90" s="31" t="n"/>
      <c r="C90" s="31" t="n"/>
      <c r="D90" s="17" t="n"/>
      <c r="E90" s="37" t="n">
        <v>304738.61</v>
      </c>
      <c r="F90" s="38" t="n">
        <v>0.9744</v>
      </c>
      <c r="G90" s="20" t="n"/>
    </row>
    <row r="91">
      <c r="A91" s="16" t="n"/>
      <c r="B91" s="31" t="n"/>
      <c r="C91" s="31" t="n"/>
      <c r="D91" s="17" t="n"/>
      <c r="E91" s="41" t="n"/>
      <c r="F91" s="20" t="n"/>
      <c r="G91" s="20" t="n"/>
    </row>
    <row r="92">
      <c r="A92" s="16" t="n"/>
      <c r="B92" s="31" t="n"/>
      <c r="C92" s="31" t="n"/>
      <c r="D92" s="17" t="n"/>
      <c r="E92" s="41" t="n"/>
      <c r="F92" s="20" t="n"/>
      <c r="G92" s="20" t="n"/>
    </row>
    <row r="93">
      <c r="A93" s="16" t="n"/>
      <c r="B93" s="31" t="n"/>
      <c r="C93" s="31" t="n"/>
      <c r="D93" s="17" t="n"/>
      <c r="E93" s="41" t="n"/>
      <c r="F93" s="20" t="n"/>
      <c r="G93" s="20" t="n"/>
    </row>
    <row r="94">
      <c r="A94" s="16" t="n"/>
      <c r="B94" s="31" t="n"/>
      <c r="C94" s="31" t="n"/>
      <c r="D94" s="17" t="n"/>
      <c r="E94" s="41" t="n"/>
      <c r="F94" s="20" t="n"/>
      <c r="G94" s="20" t="n"/>
    </row>
    <row r="95">
      <c r="A95" s="60" t="inlineStr">
        <is>
          <t>Debt Instruments</t>
        </is>
      </c>
      <c r="B95" s="31" t="n"/>
      <c r="C95" s="31" t="n"/>
      <c r="D95" s="17" t="n"/>
      <c r="E95" s="41" t="n"/>
      <c r="F95" s="20" t="n"/>
      <c r="G95" s="20" t="n"/>
    </row>
    <row r="96">
      <c r="A96" s="60" t="inlineStr">
        <is>
          <t>(a) Non-convertible Preference share</t>
        </is>
      </c>
      <c r="B96" s="30" t="n"/>
      <c r="C96" s="30" t="n"/>
      <c r="D96" s="13" t="n"/>
      <c r="E96" s="14" t="n"/>
      <c r="F96" s="15" t="n"/>
      <c r="G96" s="15" t="n"/>
    </row>
    <row r="97">
      <c r="A97" s="60" t="inlineStr">
        <is>
          <t>Listed / Awaiting listing on Stock Exchanges</t>
        </is>
      </c>
      <c r="B97" s="30" t="n"/>
      <c r="C97" s="30" t="n"/>
      <c r="D97" s="13" t="n"/>
      <c r="E97" s="14" t="n"/>
      <c r="F97" s="15" t="n"/>
      <c r="G97" s="15" t="n"/>
    </row>
    <row r="98">
      <c r="A98" s="12" t="inlineStr">
        <is>
          <t>6% TVS MOTOR CO LTD NCRPS 01-09-2026</t>
        </is>
      </c>
      <c r="B98" s="30" t="inlineStr">
        <is>
          <t>INE494B04019</t>
        </is>
      </c>
      <c r="C98" s="30" t="inlineStr">
        <is>
          <t>Automobiles</t>
        </is>
      </c>
      <c r="D98" s="13" t="n">
        <v>455844</v>
      </c>
      <c r="E98" s="14" t="n">
        <v>46.43</v>
      </c>
      <c r="F98" s="15" t="n">
        <v>0.0001</v>
      </c>
      <c r="G98" s="15" t="n">
        <v>0.06105</v>
      </c>
    </row>
    <row r="99">
      <c r="A99" s="16" t="inlineStr">
        <is>
          <t>Sub Total</t>
        </is>
      </c>
      <c r="B99" s="31" t="n"/>
      <c r="C99" s="31" t="n"/>
      <c r="D99" s="17" t="n"/>
      <c r="E99" s="37" t="n">
        <v>46.43</v>
      </c>
      <c r="F99" s="38" t="n">
        <v>0.0001</v>
      </c>
      <c r="G99" s="20" t="n"/>
    </row>
    <row r="100">
      <c r="A100" s="21" t="inlineStr">
        <is>
          <t>TOTAL</t>
        </is>
      </c>
      <c r="B100" s="32" t="n"/>
      <c r="C100" s="32" t="n"/>
      <c r="D100" s="22" t="n"/>
      <c r="E100" s="27" t="n">
        <v>304833.84</v>
      </c>
      <c r="F100" s="28" t="n">
        <v>0.9747</v>
      </c>
      <c r="G100" s="20" t="n"/>
    </row>
    <row r="101">
      <c r="A101" s="12" t="n"/>
      <c r="B101" s="30" t="n"/>
      <c r="C101" s="30" t="n"/>
      <c r="D101" s="13" t="n"/>
      <c r="E101" s="14" t="n"/>
      <c r="F101" s="15" t="n"/>
      <c r="G101" s="15" t="n"/>
    </row>
    <row r="102">
      <c r="A102" s="16" t="inlineStr">
        <is>
          <t>Derivatives</t>
        </is>
      </c>
      <c r="B102" s="30" t="n"/>
      <c r="C102" s="30" t="n"/>
      <c r="D102" s="13" t="n"/>
      <c r="E102" s="14" t="n"/>
      <c r="F102" s="15" t="n"/>
      <c r="G102" s="15" t="n"/>
    </row>
    <row r="103">
      <c r="A103" s="16" t="inlineStr">
        <is>
          <t>(a) Index/Stock Future</t>
        </is>
      </c>
      <c r="B103" s="30" t="n"/>
      <c r="C103" s="30" t="n"/>
      <c r="D103" s="13" t="n"/>
      <c r="E103" s="14" t="n"/>
      <c r="F103" s="15" t="n"/>
      <c r="G103" s="15" t="n"/>
    </row>
    <row r="104">
      <c r="A104" s="12" t="inlineStr">
        <is>
          <t>Ashok Leyland Ltd.27/01/2026</t>
        </is>
      </c>
      <c r="B104" s="30" t="n"/>
      <c r="C104" s="30" t="inlineStr">
        <is>
          <t>Agricultural, Commercial &amp; Construction Vehicles</t>
        </is>
      </c>
      <c r="D104" s="13" t="n">
        <v>700000</v>
      </c>
      <c r="E104" s="14" t="n">
        <v>1239.28</v>
      </c>
      <c r="F104" s="15" t="n">
        <v>0.003963</v>
      </c>
      <c r="G104" s="15" t="n"/>
    </row>
    <row r="105">
      <c r="A105" s="16" t="inlineStr">
        <is>
          <t>Sub Total</t>
        </is>
      </c>
      <c r="B105" s="31" t="n"/>
      <c r="C105" s="31" t="n"/>
      <c r="D105" s="17" t="n"/>
      <c r="E105" s="37" t="n">
        <v>1239.28</v>
      </c>
      <c r="F105" s="38" t="n">
        <v>0.003963</v>
      </c>
      <c r="G105" s="20" t="n"/>
    </row>
    <row r="106">
      <c r="A106" s="12" t="n"/>
      <c r="B106" s="30" t="n"/>
      <c r="C106" s="30" t="n"/>
      <c r="D106" s="13" t="n"/>
      <c r="E106" s="14" t="n"/>
      <c r="F106" s="15" t="n"/>
      <c r="G106" s="15" t="n"/>
    </row>
    <row r="107">
      <c r="A107" s="12" t="n"/>
      <c r="B107" s="30" t="n"/>
      <c r="C107" s="30" t="n"/>
      <c r="D107" s="13" t="n"/>
      <c r="E107" s="14" t="n"/>
      <c r="F107" s="15" t="n"/>
      <c r="G107" s="15" t="n"/>
    </row>
    <row r="108">
      <c r="A108" s="12" t="n"/>
      <c r="B108" s="30" t="n"/>
      <c r="C108" s="30" t="n"/>
      <c r="D108" s="13" t="n"/>
      <c r="E108" s="14" t="n"/>
      <c r="F108" s="15" t="n"/>
      <c r="G108" s="15" t="n"/>
    </row>
    <row r="109">
      <c r="A109" s="21" t="inlineStr">
        <is>
          <t>TOTAL</t>
        </is>
      </c>
      <c r="B109" s="32" t="n"/>
      <c r="C109" s="32" t="n"/>
      <c r="D109" s="22" t="n"/>
      <c r="E109" s="18" t="n">
        <v>1239.28</v>
      </c>
      <c r="F109" s="19" t="n">
        <v>0.003963</v>
      </c>
      <c r="G109" s="20" t="n"/>
    </row>
    <row r="110">
      <c r="A110" s="12" t="n"/>
      <c r="B110" s="30" t="n"/>
      <c r="C110" s="30" t="n"/>
      <c r="D110" s="13" t="n"/>
      <c r="E110" s="14" t="n"/>
      <c r="F110" s="15" t="n"/>
      <c r="G110" s="15" t="n"/>
    </row>
    <row r="111">
      <c r="A111" s="12" t="n"/>
      <c r="B111" s="30" t="n"/>
      <c r="C111" s="30" t="n"/>
      <c r="D111" s="13" t="n"/>
      <c r="E111" s="14" t="n"/>
      <c r="F111" s="15" t="n"/>
      <c r="G111" s="15" t="n"/>
    </row>
    <row r="112">
      <c r="A112" s="16" t="inlineStr">
        <is>
          <t>Investment in Mutual fund</t>
        </is>
      </c>
      <c r="B112" s="30" t="n"/>
      <c r="C112" s="30" t="n"/>
      <c r="D112" s="13" t="n"/>
      <c r="E112" s="14" t="n"/>
      <c r="F112" s="15" t="n"/>
      <c r="G112" s="15" t="n"/>
    </row>
    <row r="113">
      <c r="A113" s="12" t="inlineStr">
        <is>
          <t>EDELWEISS LIQUID FUND - DIRECT PL -GR</t>
        </is>
      </c>
      <c r="B113" s="30" t="inlineStr">
        <is>
          <t>INF754K01GM4</t>
        </is>
      </c>
      <c r="C113" s="30" t="n"/>
      <c r="D113" s="13" t="n">
        <v>65997.113</v>
      </c>
      <c r="E113" s="14" t="n">
        <v>2316.03</v>
      </c>
      <c r="F113" s="15" t="n">
        <v>0.0074</v>
      </c>
      <c r="G113" s="15" t="n"/>
    </row>
    <row r="114">
      <c r="A114" s="12" t="n"/>
      <c r="B114" s="30" t="n"/>
      <c r="C114" s="30" t="n"/>
      <c r="D114" s="13" t="n"/>
      <c r="E114" s="14" t="n"/>
      <c r="F114" s="15" t="n"/>
      <c r="G114" s="15" t="n"/>
    </row>
    <row r="115">
      <c r="A115" s="21" t="inlineStr">
        <is>
          <t>TOTAL</t>
        </is>
      </c>
      <c r="B115" s="32" t="n"/>
      <c r="C115" s="32" t="n"/>
      <c r="D115" s="22" t="n"/>
      <c r="E115" s="18" t="n">
        <v>2316.03</v>
      </c>
      <c r="F115" s="19" t="n">
        <v>0.0074</v>
      </c>
      <c r="G115" s="20" t="n"/>
    </row>
    <row r="116">
      <c r="A116" s="12" t="n"/>
      <c r="B116" s="30" t="n"/>
      <c r="C116" s="30" t="n"/>
      <c r="D116" s="13" t="n"/>
      <c r="E116" s="14" t="n"/>
      <c r="F116" s="15" t="n"/>
      <c r="G116" s="15" t="n"/>
    </row>
    <row r="117">
      <c r="A117" s="16" t="inlineStr">
        <is>
          <t>TREPS / Reverse Repo</t>
        </is>
      </c>
      <c r="B117" s="30" t="n"/>
      <c r="C117" s="30" t="n"/>
      <c r="D117" s="13" t="n"/>
      <c r="E117" s="14" t="n"/>
      <c r="F117" s="15" t="n"/>
      <c r="G117" s="15" t="n"/>
    </row>
    <row r="118">
      <c r="A118" s="12" t="inlineStr">
        <is>
          <t>Clearing Corporation of India Ltd.</t>
        </is>
      </c>
      <c r="B118" s="30" t="n"/>
      <c r="C118" s="30" t="n"/>
      <c r="D118" s="13" t="n"/>
      <c r="E118" s="14" t="n">
        <v>6490.05</v>
      </c>
      <c r="F118" s="15" t="n">
        <v>0.0208</v>
      </c>
      <c r="G118" s="15" t="n">
        <v>0.053335</v>
      </c>
    </row>
    <row r="119">
      <c r="A119" s="16" t="inlineStr">
        <is>
          <t>Sub Total</t>
        </is>
      </c>
      <c r="B119" s="31" t="n"/>
      <c r="C119" s="31" t="n"/>
      <c r="D119" s="17" t="n"/>
      <c r="E119" s="37" t="n">
        <v>6490.05</v>
      </c>
      <c r="F119" s="38" t="n">
        <v>0.0208</v>
      </c>
      <c r="G119" s="20" t="n"/>
    </row>
    <row r="120">
      <c r="A120" s="12" t="n"/>
      <c r="B120" s="30" t="n"/>
      <c r="C120" s="30" t="n"/>
      <c r="D120" s="13" t="n"/>
      <c r="E120" s="14" t="n"/>
      <c r="F120" s="15" t="n"/>
      <c r="G120" s="15" t="n"/>
    </row>
    <row r="121">
      <c r="A121" s="21" t="inlineStr">
        <is>
          <t>TOTAL</t>
        </is>
      </c>
      <c r="B121" s="32" t="n"/>
      <c r="C121" s="32" t="n"/>
      <c r="D121" s="22" t="n"/>
      <c r="E121" s="18" t="n">
        <v>6490.05</v>
      </c>
      <c r="F121" s="19" t="n">
        <v>0.0208</v>
      </c>
      <c r="G121" s="20" t="n"/>
    </row>
    <row r="122">
      <c r="A122" s="12" t="inlineStr">
        <is>
          <t>Accrued Interest</t>
        </is>
      </c>
      <c r="B122" s="30" t="n"/>
      <c r="C122" s="30" t="n"/>
      <c r="D122" s="13" t="n"/>
      <c r="E122" s="14" t="n">
        <v>0.9483477</v>
      </c>
      <c r="F122" s="15" t="n">
        <v>3e-06</v>
      </c>
      <c r="G122" s="15" t="n"/>
    </row>
    <row r="123">
      <c r="A123" s="12" t="inlineStr">
        <is>
          <t>Net Receivables/(Payables)</t>
        </is>
      </c>
      <c r="B123" s="30" t="n"/>
      <c r="C123" s="30" t="n"/>
      <c r="D123" s="13" t="n"/>
      <c r="E123" s="23" t="n">
        <v>-934.1783477</v>
      </c>
      <c r="F123" s="24" t="n">
        <v>-0.002903</v>
      </c>
      <c r="G123" s="15" t="n">
        <v>0.053335</v>
      </c>
    </row>
    <row r="124">
      <c r="A124" s="25" t="inlineStr">
        <is>
          <t>GRAND TOTAL</t>
        </is>
      </c>
      <c r="B124" s="33" t="n"/>
      <c r="C124" s="33" t="n"/>
      <c r="D124" s="26" t="n"/>
      <c r="E124" s="27" t="n">
        <v>312706.69</v>
      </c>
      <c r="F124" s="28" t="n">
        <v>1</v>
      </c>
      <c r="G124" s="28" t="n"/>
    </row>
    <row r="126">
      <c r="A126" s="74" t="inlineStr">
        <is>
          <t>Net Receivables/(Payables) include Net Current Assets as well as the Mark to Market on derivative trades.</t>
        </is>
      </c>
    </row>
    <row r="129">
      <c r="A129" s="74" t="inlineStr">
        <is>
          <t>Notes:</t>
        </is>
      </c>
    </row>
    <row r="130">
      <c r="A130" s="48" t="inlineStr">
        <is>
          <t>1. Security in default beyond its maturiy date</t>
        </is>
      </c>
      <c r="B130" s="34" t="inlineStr">
        <is>
          <t>NIL</t>
        </is>
      </c>
    </row>
    <row r="131">
      <c r="A131" t="inlineStr">
        <is>
          <t>2. NAV at the beginning of the period (Rs. per unit)</t>
        </is>
      </c>
    </row>
    <row r="132">
      <c r="A132" t="inlineStr">
        <is>
          <t>Plan /option (Face Value 10)</t>
        </is>
      </c>
      <c r="B132" t="inlineStr">
        <is>
          <t>As on</t>
        </is>
      </c>
      <c r="C132" t="inlineStr">
        <is>
          <t>As on</t>
        </is>
      </c>
    </row>
    <row r="133">
      <c r="B133" s="49" t="n">
        <v>45989</v>
      </c>
      <c r="C133" s="49" t="n">
        <v>46022</v>
      </c>
    </row>
    <row r="134">
      <c r="A134" t="inlineStr">
        <is>
          <t>Direct Plan Growth Option</t>
        </is>
      </c>
      <c r="B134" t="n">
        <v>46.17</v>
      </c>
      <c r="C134" t="n">
        <v>46.434</v>
      </c>
    </row>
    <row r="135">
      <c r="A135" t="inlineStr">
        <is>
          <t>Direct Plan IDCW Option</t>
        </is>
      </c>
      <c r="B135" t="n">
        <v>37.906</v>
      </c>
      <c r="C135" t="n">
        <v>38.122</v>
      </c>
    </row>
    <row r="136">
      <c r="A136" t="inlineStr">
        <is>
          <t>Regular Plan Growth Option</t>
        </is>
      </c>
      <c r="B136" t="n">
        <v>39.703</v>
      </c>
      <c r="C136" t="n">
        <v>39.877</v>
      </c>
    </row>
    <row r="137">
      <c r="A137" t="inlineStr">
        <is>
          <t>Regular Plan IDCW Option</t>
        </is>
      </c>
      <c r="B137" t="n">
        <v>32.6</v>
      </c>
      <c r="C137" t="n">
        <v>32.743</v>
      </c>
    </row>
    <row r="139">
      <c r="A139" t="inlineStr">
        <is>
          <t xml:space="preserve">3. Total Dividend (Net) declared during the month </t>
        </is>
      </c>
      <c r="B139" s="34" t="inlineStr">
        <is>
          <t>NIL</t>
        </is>
      </c>
    </row>
    <row r="140">
      <c r="A140" t="inlineStr">
        <is>
          <t>4. Bonus was declared during the month</t>
        </is>
      </c>
      <c r="B140" s="34" t="inlineStr">
        <is>
          <t>NIL</t>
        </is>
      </c>
    </row>
    <row r="141" ht="29" customHeight="1">
      <c r="A141" s="48" t="inlineStr">
        <is>
          <t>5. Investment in Repo of Corporate Debt Securities during the month ended December 31, 2025</t>
        </is>
      </c>
      <c r="B141" s="34" t="inlineStr">
        <is>
          <t>NIL</t>
        </is>
      </c>
    </row>
    <row r="142" ht="29" customHeight="1">
      <c r="A142" s="48" t="inlineStr">
        <is>
          <t>6. Investment in foreign securities/ADRs/GDRs at the end of the month</t>
        </is>
      </c>
      <c r="B142" s="34" t="inlineStr">
        <is>
          <t>NIL</t>
        </is>
      </c>
    </row>
    <row r="143">
      <c r="A143" t="inlineStr">
        <is>
          <t>7. Portfolio Turnover Ratio</t>
        </is>
      </c>
      <c r="B143" s="51" t="n">
        <v>0.4667</v>
      </c>
    </row>
    <row r="144" ht="43.5" customHeight="1">
      <c r="A144" s="48" t="inlineStr">
        <is>
          <t>8. Total gross exposure to derivative instruments (excluding reversed positions) at the end of the month (Rs. in Lakhs)</t>
        </is>
      </c>
      <c r="B144" s="34" t="n">
        <v>1239.28</v>
      </c>
    </row>
    <row r="145">
      <c r="B145" s="34" t="n"/>
    </row>
    <row r="146" ht="29" customHeight="1">
      <c r="A146" s="48" t="inlineStr">
        <is>
          <t>9. Margin Deposits includes Margin money placed on derivatives other than margin money placed with bank</t>
        </is>
      </c>
      <c r="B146" s="34" t="inlineStr">
        <is>
          <t>NIL</t>
        </is>
      </c>
    </row>
    <row r="147" ht="29" customHeight="1">
      <c r="A147" s="48" t="inlineStr">
        <is>
          <t>10. Value of investment made by other schemes under same management (Rs. In Lakhs)</t>
        </is>
      </c>
      <c r="B147" t="inlineStr">
        <is>
          <t>NIL</t>
        </is>
      </c>
    </row>
    <row r="148" ht="29" customHeight="1">
      <c r="A148" s="48" t="inlineStr">
        <is>
          <t>11. Number of instance of deviation In valuation of securities</t>
        </is>
      </c>
      <c r="B148" s="34" t="inlineStr">
        <is>
          <t>NIL</t>
        </is>
      </c>
    </row>
    <row r="149" ht="29" customHeight="1">
      <c r="A149" s="48" t="inlineStr">
        <is>
          <t>12. Total value and percentage of illiquid equity shares / securities</t>
        </is>
      </c>
      <c r="B149" s="34" t="inlineStr">
        <is>
          <t>NIL</t>
        </is>
      </c>
    </row>
    <row r="151" ht="70" customHeight="1">
      <c r="A151" s="76" t="inlineStr">
        <is>
          <t>Scheme Name</t>
        </is>
      </c>
      <c r="B151" s="76" t="inlineStr">
        <is>
          <t>Risk- O - Meter</t>
        </is>
      </c>
      <c r="C151" s="76" t="inlineStr">
        <is>
          <t>Benchmark of the Scheme</t>
        </is>
      </c>
      <c r="D151" s="76" t="inlineStr">
        <is>
          <t>Benchmark Risk-o-meter</t>
        </is>
      </c>
    </row>
    <row r="152" ht="70" customHeight="1">
      <c r="A152" s="76" t="inlineStr">
        <is>
          <t>Edelweiss Flexi Cap Fund</t>
        </is>
      </c>
      <c r="B152" s="76" t="n"/>
      <c r="C152" s="76" t="inlineStr">
        <is>
          <t>NIFTY 500 TRI</t>
        </is>
      </c>
      <c r="D152" s="76" t="n"/>
      <c r="E152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G99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NIFTY 50 INDEX FUND AS ON DECEMBER 31, 2025</t>
        </is>
      </c>
    </row>
    <row r="2" ht="35" customHeight="1">
      <c r="A2" s="75" t="inlineStr">
        <is>
          <t>(An open ended scheme replicating Nifty 50 Index)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HDFC Bank Ltd.</t>
        </is>
      </c>
      <c r="B8" s="30" t="inlineStr">
        <is>
          <t>INE040A01034</t>
        </is>
      </c>
      <c r="C8" s="30" t="inlineStr">
        <is>
          <t>Banks</t>
        </is>
      </c>
      <c r="D8" s="13" t="n">
        <v>307604</v>
      </c>
      <c r="E8" s="14" t="n">
        <v>3048.97</v>
      </c>
      <c r="F8" s="15" t="n">
        <v>0.1273</v>
      </c>
      <c r="G8" s="15" t="n"/>
    </row>
    <row r="9">
      <c r="A9" s="12" t="inlineStr">
        <is>
          <t>Reliance Industries Ltd.</t>
        </is>
      </c>
      <c r="B9" s="30" t="inlineStr">
        <is>
          <t>INE002A01018</t>
        </is>
      </c>
      <c r="C9" s="30" t="inlineStr">
        <is>
          <t>Petroleum Products</t>
        </is>
      </c>
      <c r="D9" s="13" t="n">
        <v>135781</v>
      </c>
      <c r="E9" s="14" t="n">
        <v>2132.3</v>
      </c>
      <c r="F9" s="15" t="n">
        <v>0.089</v>
      </c>
      <c r="G9" s="15" t="n"/>
    </row>
    <row r="10">
      <c r="A10" s="12" t="inlineStr">
        <is>
          <t>ICICI Bank Ltd.</t>
        </is>
      </c>
      <c r="B10" s="30" t="inlineStr">
        <is>
          <t>INE090A01021</t>
        </is>
      </c>
      <c r="C10" s="30" t="inlineStr">
        <is>
          <t>Banks</t>
        </is>
      </c>
      <c r="D10" s="13" t="n">
        <v>143632</v>
      </c>
      <c r="E10" s="14" t="n">
        <v>1928.83</v>
      </c>
      <c r="F10" s="15" t="n">
        <v>0.0805</v>
      </c>
      <c r="G10" s="15" t="n"/>
    </row>
    <row r="11">
      <c r="A11" s="12" t="inlineStr">
        <is>
          <t>Bharti Airtel Ltd.</t>
        </is>
      </c>
      <c r="B11" s="30" t="inlineStr">
        <is>
          <t>INE397D01024</t>
        </is>
      </c>
      <c r="C11" s="30" t="inlineStr">
        <is>
          <t>Telecom - Services</t>
        </is>
      </c>
      <c r="D11" s="13" t="n">
        <v>56026</v>
      </c>
      <c r="E11" s="14" t="n">
        <v>1179.68</v>
      </c>
      <c r="F11" s="15" t="n">
        <v>0.0493</v>
      </c>
      <c r="G11" s="15" t="n"/>
    </row>
    <row r="12">
      <c r="A12" s="12" t="inlineStr">
        <is>
          <t>Infosys Ltd.</t>
        </is>
      </c>
      <c r="B12" s="30" t="inlineStr">
        <is>
          <t>INE009A01021</t>
        </is>
      </c>
      <c r="C12" s="30" t="inlineStr">
        <is>
          <t>IT - Software</t>
        </is>
      </c>
      <c r="D12" s="13" t="n">
        <v>70436</v>
      </c>
      <c r="E12" s="14" t="n">
        <v>1137.82</v>
      </c>
      <c r="F12" s="15" t="n">
        <v>0.0475</v>
      </c>
      <c r="G12" s="15" t="n"/>
    </row>
    <row r="13">
      <c r="A13" s="12" t="inlineStr">
        <is>
          <t>Larsen &amp; Toubro Ltd.</t>
        </is>
      </c>
      <c r="B13" s="30" t="inlineStr">
        <is>
          <t>INE018A01030</t>
        </is>
      </c>
      <c r="C13" s="30" t="inlineStr">
        <is>
          <t>Construction</t>
        </is>
      </c>
      <c r="D13" s="13" t="n">
        <v>23616</v>
      </c>
      <c r="E13" s="14" t="n">
        <v>964.36</v>
      </c>
      <c r="F13" s="15" t="n">
        <v>0.0403</v>
      </c>
      <c r="G13" s="15" t="n"/>
    </row>
    <row r="14">
      <c r="A14" s="12" t="inlineStr">
        <is>
          <t>State Bank of India</t>
        </is>
      </c>
      <c r="B14" s="30" t="inlineStr">
        <is>
          <t>INE062A01020</t>
        </is>
      </c>
      <c r="C14" s="30" t="inlineStr">
        <is>
          <t>Banks</t>
        </is>
      </c>
      <c r="D14" s="13" t="n">
        <v>83433</v>
      </c>
      <c r="E14" s="14" t="n">
        <v>819.48</v>
      </c>
      <c r="F14" s="15" t="n">
        <v>0.0342</v>
      </c>
      <c r="G14" s="15" t="n"/>
    </row>
    <row r="15">
      <c r="A15" s="12" t="inlineStr">
        <is>
          <t>ITC Ltd.</t>
        </is>
      </c>
      <c r="B15" s="30" t="inlineStr">
        <is>
          <t>INE154A01025</t>
        </is>
      </c>
      <c r="C15" s="30" t="inlineStr">
        <is>
          <t>Diversified FMCG</t>
        </is>
      </c>
      <c r="D15" s="13" t="n">
        <v>193789</v>
      </c>
      <c r="E15" s="14" t="n">
        <v>780.97</v>
      </c>
      <c r="F15" s="15" t="n">
        <v>0.0326</v>
      </c>
      <c r="G15" s="15" t="n"/>
    </row>
    <row r="16">
      <c r="A16" s="12" t="inlineStr">
        <is>
          <t>Axis Bank Ltd.</t>
        </is>
      </c>
      <c r="B16" s="30" t="inlineStr">
        <is>
          <t>INE238A01034</t>
        </is>
      </c>
      <c r="C16" s="30" t="inlineStr">
        <is>
          <t>Banks</t>
        </is>
      </c>
      <c r="D16" s="13" t="n">
        <v>57631</v>
      </c>
      <c r="E16" s="14" t="n">
        <v>731.5700000000001</v>
      </c>
      <c r="F16" s="15" t="n">
        <v>0.0305</v>
      </c>
      <c r="G16" s="15" t="n"/>
    </row>
    <row r="17">
      <c r="A17" s="12" t="inlineStr">
        <is>
          <t>Mahindra &amp; Mahindra Ltd.</t>
        </is>
      </c>
      <c r="B17" s="30" t="inlineStr">
        <is>
          <t>INE101A01026</t>
        </is>
      </c>
      <c r="C17" s="30" t="inlineStr">
        <is>
          <t>Automobiles</t>
        </is>
      </c>
      <c r="D17" s="13" t="n">
        <v>17949</v>
      </c>
      <c r="E17" s="14" t="n">
        <v>665.76</v>
      </c>
      <c r="F17" s="15" t="n">
        <v>0.0278</v>
      </c>
      <c r="G17" s="15" t="n"/>
    </row>
    <row r="18">
      <c r="A18" s="12" t="inlineStr">
        <is>
          <t>Tata Consultancy Services Ltd.</t>
        </is>
      </c>
      <c r="B18" s="30" t="inlineStr">
        <is>
          <t>INE467B01029</t>
        </is>
      </c>
      <c r="C18" s="30" t="inlineStr">
        <is>
          <t>IT - Software</t>
        </is>
      </c>
      <c r="D18" s="13" t="n">
        <v>20535</v>
      </c>
      <c r="E18" s="14" t="n">
        <v>658.39</v>
      </c>
      <c r="F18" s="15" t="n">
        <v>0.0275</v>
      </c>
      <c r="G18" s="15" t="n"/>
    </row>
    <row r="19">
      <c r="A19" s="12" t="inlineStr">
        <is>
          <t>Kotak Mahindra Bank Ltd.</t>
        </is>
      </c>
      <c r="B19" s="30" t="inlineStr">
        <is>
          <t>INE237A01028</t>
        </is>
      </c>
      <c r="C19" s="30" t="inlineStr">
        <is>
          <t>Banks</t>
        </is>
      </c>
      <c r="D19" s="13" t="n">
        <v>29573</v>
      </c>
      <c r="E19" s="14" t="n">
        <v>650.9299999999999</v>
      </c>
      <c r="F19" s="15" t="n">
        <v>0.0272</v>
      </c>
      <c r="G19" s="15" t="n"/>
    </row>
    <row r="20">
      <c r="A20" s="12" t="inlineStr">
        <is>
          <t>Bajaj Finance Ltd.</t>
        </is>
      </c>
      <c r="B20" s="30" t="inlineStr">
        <is>
          <t>INE296A01032</t>
        </is>
      </c>
      <c r="C20" s="30" t="inlineStr">
        <is>
          <t>Finance</t>
        </is>
      </c>
      <c r="D20" s="13" t="n">
        <v>53392</v>
      </c>
      <c r="E20" s="14" t="n">
        <v>526.87</v>
      </c>
      <c r="F20" s="15" t="n">
        <v>0.022</v>
      </c>
      <c r="G20" s="15" t="n"/>
    </row>
    <row r="21">
      <c r="A21" s="12" t="inlineStr">
        <is>
          <t>Maruti Suzuki India Ltd.</t>
        </is>
      </c>
      <c r="B21" s="30" t="inlineStr">
        <is>
          <t>INE585B01010</t>
        </is>
      </c>
      <c r="C21" s="30" t="inlineStr">
        <is>
          <t>Automobiles</t>
        </is>
      </c>
      <c r="D21" s="13" t="n">
        <v>2639</v>
      </c>
      <c r="E21" s="14" t="n">
        <v>440.63</v>
      </c>
      <c r="F21" s="15" t="n">
        <v>0.0184</v>
      </c>
      <c r="G21" s="15" t="n"/>
    </row>
    <row r="22">
      <c r="A22" s="12" t="inlineStr">
        <is>
          <t>Hindustan Unilever Ltd.</t>
        </is>
      </c>
      <c r="B22" s="30" t="inlineStr">
        <is>
          <t>INE030A01027</t>
        </is>
      </c>
      <c r="C22" s="30" t="inlineStr">
        <is>
          <t>Diversified FMCG</t>
        </is>
      </c>
      <c r="D22" s="13" t="n">
        <v>17846</v>
      </c>
      <c r="E22" s="14" t="n">
        <v>413.3</v>
      </c>
      <c r="F22" s="15" t="n">
        <v>0.0173</v>
      </c>
      <c r="G22" s="15" t="n"/>
    </row>
    <row r="23">
      <c r="A23" s="12" t="inlineStr">
        <is>
          <t>Eternal Ltd.</t>
        </is>
      </c>
      <c r="B23" s="30" t="inlineStr">
        <is>
          <t>INE758T01015</t>
        </is>
      </c>
      <c r="C23" s="30" t="inlineStr">
        <is>
          <t>Retailing</t>
        </is>
      </c>
      <c r="D23" s="13" t="n">
        <v>144457</v>
      </c>
      <c r="E23" s="14" t="n">
        <v>401.66</v>
      </c>
      <c r="F23" s="15" t="n">
        <v>0.0168</v>
      </c>
      <c r="G23" s="15" t="n"/>
    </row>
    <row r="24">
      <c r="A24" s="12" t="inlineStr">
        <is>
          <t>Sun Pharmaceutical Industries Ltd.</t>
        </is>
      </c>
      <c r="B24" s="30" t="inlineStr">
        <is>
          <t>INE044A01036</t>
        </is>
      </c>
      <c r="C24" s="30" t="inlineStr">
        <is>
          <t>Pharmaceuticals &amp; Biotechnology</t>
        </is>
      </c>
      <c r="D24" s="13" t="n">
        <v>21293</v>
      </c>
      <c r="E24" s="14" t="n">
        <v>366.18</v>
      </c>
      <c r="F24" s="15" t="n">
        <v>0.0153</v>
      </c>
      <c r="G24" s="15" t="n"/>
    </row>
    <row r="25">
      <c r="A25" s="12" t="inlineStr">
        <is>
          <t>HCL Technologies Ltd.</t>
        </is>
      </c>
      <c r="B25" s="30" t="inlineStr">
        <is>
          <t>INE860A01027</t>
        </is>
      </c>
      <c r="C25" s="30" t="inlineStr">
        <is>
          <t>IT - Software</t>
        </is>
      </c>
      <c r="D25" s="13" t="n">
        <v>21217</v>
      </c>
      <c r="E25" s="14" t="n">
        <v>344.42</v>
      </c>
      <c r="F25" s="15" t="n">
        <v>0.0144</v>
      </c>
      <c r="G25" s="15" t="n"/>
    </row>
    <row r="26">
      <c r="A26" s="12" t="inlineStr">
        <is>
          <t>Titan Company Ltd.</t>
        </is>
      </c>
      <c r="B26" s="30" t="inlineStr">
        <is>
          <t>INE280A01028</t>
        </is>
      </c>
      <c r="C26" s="30" t="inlineStr">
        <is>
          <t>Consumer Durables</t>
        </is>
      </c>
      <c r="D26" s="13" t="n">
        <v>8300</v>
      </c>
      <c r="E26" s="14" t="n">
        <v>336.27</v>
      </c>
      <c r="F26" s="15" t="n">
        <v>0.014</v>
      </c>
      <c r="G26" s="15" t="n"/>
    </row>
    <row r="27">
      <c r="A27" s="12" t="inlineStr">
        <is>
          <t>NTPC Ltd.</t>
        </is>
      </c>
      <c r="B27" s="30" t="inlineStr">
        <is>
          <t>INE733E01010</t>
        </is>
      </c>
      <c r="C27" s="30" t="inlineStr">
        <is>
          <t>Power</t>
        </is>
      </c>
      <c r="D27" s="13" t="n">
        <v>95334</v>
      </c>
      <c r="E27" s="14" t="n">
        <v>314.17</v>
      </c>
      <c r="F27" s="15" t="n">
        <v>0.0131</v>
      </c>
      <c r="G27" s="15" t="n"/>
    </row>
    <row r="28">
      <c r="A28" s="12" t="inlineStr">
        <is>
          <t>Tata Steel Ltd.</t>
        </is>
      </c>
      <c r="B28" s="30" t="inlineStr">
        <is>
          <t>INE081A01020</t>
        </is>
      </c>
      <c r="C28" s="30" t="inlineStr">
        <is>
          <t>Ferrous Metals</t>
        </is>
      </c>
      <c r="D28" s="13" t="n">
        <v>166211</v>
      </c>
      <c r="E28" s="14" t="n">
        <v>299.31</v>
      </c>
      <c r="F28" s="15" t="n">
        <v>0.0125</v>
      </c>
      <c r="G28" s="15" t="n"/>
    </row>
    <row r="29">
      <c r="A29" s="12" t="inlineStr">
        <is>
          <t>Bharat Electronics Ltd.</t>
        </is>
      </c>
      <c r="B29" s="30" t="inlineStr">
        <is>
          <t>INE263A01024</t>
        </is>
      </c>
      <c r="C29" s="30" t="inlineStr">
        <is>
          <t>Aerospace &amp; Defense</t>
        </is>
      </c>
      <c r="D29" s="13" t="n">
        <v>72024</v>
      </c>
      <c r="E29" s="14" t="n">
        <v>287.81</v>
      </c>
      <c r="F29" s="15" t="n">
        <v>0.012</v>
      </c>
      <c r="G29" s="15" t="n"/>
    </row>
    <row r="30">
      <c r="A30" s="12" t="inlineStr">
        <is>
          <t>Ultratech Cement Ltd.</t>
        </is>
      </c>
      <c r="B30" s="30" t="inlineStr">
        <is>
          <t>INE481G01011</t>
        </is>
      </c>
      <c r="C30" s="30" t="inlineStr">
        <is>
          <t>Cement &amp; Cement Products</t>
        </is>
      </c>
      <c r="D30" s="13" t="n">
        <v>2384</v>
      </c>
      <c r="E30" s="14" t="n">
        <v>280.93</v>
      </c>
      <c r="F30" s="15" t="n">
        <v>0.0117</v>
      </c>
      <c r="G30" s="15" t="n"/>
    </row>
    <row r="31">
      <c r="A31" s="12" t="inlineStr">
        <is>
          <t>Shriram Finance Ltd.</t>
        </is>
      </c>
      <c r="B31" s="30" t="inlineStr">
        <is>
          <t>INE721A01047</t>
        </is>
      </c>
      <c r="C31" s="30" t="inlineStr">
        <is>
          <t>Finance</t>
        </is>
      </c>
      <c r="D31" s="13" t="n">
        <v>28163</v>
      </c>
      <c r="E31" s="14" t="n">
        <v>280.56</v>
      </c>
      <c r="F31" s="15" t="n">
        <v>0.0117</v>
      </c>
      <c r="G31" s="15" t="n"/>
    </row>
    <row r="32">
      <c r="A32" s="12" t="inlineStr">
        <is>
          <t>Hindalco Industries Ltd.</t>
        </is>
      </c>
      <c r="B32" s="30" t="inlineStr">
        <is>
          <t>INE038A01020</t>
        </is>
      </c>
      <c r="C32" s="30" t="inlineStr">
        <is>
          <t>Non - Ferrous Metals</t>
        </is>
      </c>
      <c r="D32" s="13" t="n">
        <v>29094</v>
      </c>
      <c r="E32" s="14" t="n">
        <v>257.98</v>
      </c>
      <c r="F32" s="15" t="n">
        <v>0.0108</v>
      </c>
      <c r="G32" s="15" t="n"/>
    </row>
    <row r="33">
      <c r="A33" s="12" t="inlineStr">
        <is>
          <t>Asian Paints Ltd.</t>
        </is>
      </c>
      <c r="B33" s="30" t="inlineStr">
        <is>
          <t>INE021A01026</t>
        </is>
      </c>
      <c r="C33" s="30" t="inlineStr">
        <is>
          <t>Consumer Durables</t>
        </is>
      </c>
      <c r="D33" s="13" t="n">
        <v>9093</v>
      </c>
      <c r="E33" s="14" t="n">
        <v>251.83</v>
      </c>
      <c r="F33" s="15" t="n">
        <v>0.0105</v>
      </c>
      <c r="G33" s="15" t="n"/>
    </row>
    <row r="34">
      <c r="A34" s="12" t="inlineStr">
        <is>
          <t>Power Grid Corporation of India Ltd.</t>
        </is>
      </c>
      <c r="B34" s="30" t="inlineStr">
        <is>
          <t>INE752E01010</t>
        </is>
      </c>
      <c r="C34" s="30" t="inlineStr">
        <is>
          <t>Power</t>
        </is>
      </c>
      <c r="D34" s="13" t="n">
        <v>91082</v>
      </c>
      <c r="E34" s="14" t="n">
        <v>241</v>
      </c>
      <c r="F34" s="15" t="n">
        <v>0.0101</v>
      </c>
      <c r="G34" s="15" t="n"/>
    </row>
    <row r="35">
      <c r="A35" s="12" t="inlineStr">
        <is>
          <t>Bajaj Finserv Ltd.</t>
        </is>
      </c>
      <c r="B35" s="30" t="inlineStr">
        <is>
          <t>INE918I01026</t>
        </is>
      </c>
      <c r="C35" s="30" t="inlineStr">
        <is>
          <t>Finance</t>
        </is>
      </c>
      <c r="D35" s="13" t="n">
        <v>11498</v>
      </c>
      <c r="E35" s="14" t="n">
        <v>234.55</v>
      </c>
      <c r="F35" s="15" t="n">
        <v>0.0098</v>
      </c>
      <c r="G35" s="15" t="n"/>
    </row>
    <row r="36">
      <c r="A36" s="12" t="inlineStr">
        <is>
          <t>InterGlobe Aviation Ltd.</t>
        </is>
      </c>
      <c r="B36" s="30" t="inlineStr">
        <is>
          <t>INE646L01027</t>
        </is>
      </c>
      <c r="C36" s="30" t="inlineStr">
        <is>
          <t>Transport Services</t>
        </is>
      </c>
      <c r="D36" s="13" t="n">
        <v>4545</v>
      </c>
      <c r="E36" s="14" t="n">
        <v>229.95</v>
      </c>
      <c r="F36" s="15" t="n">
        <v>0.009599999999999999</v>
      </c>
      <c r="G36" s="15" t="n"/>
    </row>
    <row r="37">
      <c r="A37" s="12" t="inlineStr">
        <is>
          <t>JSW Steel Ltd.</t>
        </is>
      </c>
      <c r="B37" s="30" t="inlineStr">
        <is>
          <t>INE019A01038</t>
        </is>
      </c>
      <c r="C37" s="30" t="inlineStr">
        <is>
          <t>Ferrous Metals</t>
        </is>
      </c>
      <c r="D37" s="13" t="n">
        <v>18888</v>
      </c>
      <c r="E37" s="14" t="n">
        <v>220.01</v>
      </c>
      <c r="F37" s="15" t="n">
        <v>0.0092</v>
      </c>
      <c r="G37" s="15" t="n"/>
    </row>
    <row r="38">
      <c r="A38" s="12" t="inlineStr">
        <is>
          <t>Grasim Industries Ltd.</t>
        </is>
      </c>
      <c r="B38" s="30" t="inlineStr">
        <is>
          <t>INE047A01021</t>
        </is>
      </c>
      <c r="C38" s="30" t="inlineStr">
        <is>
          <t>Cement &amp; Cement Products</t>
        </is>
      </c>
      <c r="D38" s="13" t="n">
        <v>7682</v>
      </c>
      <c r="E38" s="14" t="n">
        <v>217.32</v>
      </c>
      <c r="F38" s="15" t="n">
        <v>0.0091</v>
      </c>
      <c r="G38" s="15" t="n"/>
    </row>
    <row r="39">
      <c r="A39" s="12" t="inlineStr">
        <is>
          <t>Bajaj Auto Ltd.</t>
        </is>
      </c>
      <c r="B39" s="30" t="inlineStr">
        <is>
          <t>INE917I01010</t>
        </is>
      </c>
      <c r="C39" s="30" t="inlineStr">
        <is>
          <t>Automobiles</t>
        </is>
      </c>
      <c r="D39" s="13" t="n">
        <v>2229</v>
      </c>
      <c r="E39" s="14" t="n">
        <v>208.26</v>
      </c>
      <c r="F39" s="15" t="n">
        <v>0.008699999999999999</v>
      </c>
      <c r="G39" s="15" t="n"/>
    </row>
    <row r="40">
      <c r="A40" s="12" t="inlineStr">
        <is>
          <t>Adani Ports &amp; Special Economic Zone Ltd.</t>
        </is>
      </c>
      <c r="B40" s="30" t="inlineStr">
        <is>
          <t>INE742F01042</t>
        </is>
      </c>
      <c r="C40" s="30" t="inlineStr">
        <is>
          <t>Transport Infrastructure</t>
        </is>
      </c>
      <c r="D40" s="13" t="n">
        <v>13921</v>
      </c>
      <c r="E40" s="14" t="n">
        <v>204.61</v>
      </c>
      <c r="F40" s="15" t="n">
        <v>0.008500000000000001</v>
      </c>
      <c r="G40" s="15" t="n"/>
    </row>
    <row r="41">
      <c r="A41" s="12" t="inlineStr">
        <is>
          <t>Tech Mahindra Ltd.</t>
        </is>
      </c>
      <c r="B41" s="30" t="inlineStr">
        <is>
          <t>INE669C01036</t>
        </is>
      </c>
      <c r="C41" s="30" t="inlineStr">
        <is>
          <t>IT - Software</t>
        </is>
      </c>
      <c r="D41" s="13" t="n">
        <v>12766</v>
      </c>
      <c r="E41" s="14" t="n">
        <v>203.09</v>
      </c>
      <c r="F41" s="15" t="n">
        <v>0.008500000000000001</v>
      </c>
      <c r="G41" s="15" t="n"/>
    </row>
    <row r="42">
      <c r="A42" s="12" t="inlineStr">
        <is>
          <t>Eicher Motors Ltd.</t>
        </is>
      </c>
      <c r="B42" s="30" t="inlineStr">
        <is>
          <t>INE066A01021</t>
        </is>
      </c>
      <c r="C42" s="30" t="inlineStr">
        <is>
          <t>Automobiles</t>
        </is>
      </c>
      <c r="D42" s="13" t="n">
        <v>2768</v>
      </c>
      <c r="E42" s="14" t="n">
        <v>202.41</v>
      </c>
      <c r="F42" s="15" t="n">
        <v>0.008500000000000001</v>
      </c>
      <c r="G42" s="15" t="n"/>
    </row>
    <row r="43">
      <c r="A43" s="12" t="inlineStr">
        <is>
          <t>Jio Financial Services Ltd.</t>
        </is>
      </c>
      <c r="B43" s="30" t="inlineStr">
        <is>
          <t>INE758E01017</t>
        </is>
      </c>
      <c r="C43" s="30" t="inlineStr">
        <is>
          <t>Finance</t>
        </is>
      </c>
      <c r="D43" s="13" t="n">
        <v>65919</v>
      </c>
      <c r="E43" s="14" t="n">
        <v>194.43</v>
      </c>
      <c r="F43" s="15" t="n">
        <v>0.0081</v>
      </c>
      <c r="G43" s="15" t="n"/>
    </row>
    <row r="44">
      <c r="A44" s="12" t="inlineStr">
        <is>
          <t>Trent Ltd.</t>
        </is>
      </c>
      <c r="B44" s="30" t="inlineStr">
        <is>
          <t>INE849A01020</t>
        </is>
      </c>
      <c r="C44" s="30" t="inlineStr">
        <is>
          <t>Retailing</t>
        </is>
      </c>
      <c r="D44" s="13" t="n">
        <v>4462</v>
      </c>
      <c r="E44" s="14" t="n">
        <v>190.93</v>
      </c>
      <c r="F44" s="15" t="n">
        <v>0.008</v>
      </c>
      <c r="G44" s="15" t="n"/>
    </row>
    <row r="45">
      <c r="A45" s="12" t="inlineStr">
        <is>
          <t>Oil &amp; Natural Gas Corporation Ltd.</t>
        </is>
      </c>
      <c r="B45" s="30" t="inlineStr">
        <is>
          <t>INE213A01029</t>
        </is>
      </c>
      <c r="C45" s="30" t="inlineStr">
        <is>
          <t>Oil</t>
        </is>
      </c>
      <c r="D45" s="13" t="n">
        <v>78112</v>
      </c>
      <c r="E45" s="14" t="n">
        <v>187.77</v>
      </c>
      <c r="F45" s="15" t="n">
        <v>0.0078</v>
      </c>
      <c r="G45" s="15" t="n"/>
    </row>
    <row r="46">
      <c r="A46" s="12" t="inlineStr">
        <is>
          <t>Nestle India Ltd.</t>
        </is>
      </c>
      <c r="B46" s="30" t="inlineStr">
        <is>
          <t>INE239A01024</t>
        </is>
      </c>
      <c r="C46" s="30" t="inlineStr">
        <is>
          <t>Food Products</t>
        </is>
      </c>
      <c r="D46" s="13" t="n">
        <v>14418</v>
      </c>
      <c r="E46" s="14" t="n">
        <v>185.7</v>
      </c>
      <c r="F46" s="15" t="n">
        <v>0.0078</v>
      </c>
      <c r="G46" s="15" t="n"/>
    </row>
    <row r="47">
      <c r="A47" s="12" t="inlineStr">
        <is>
          <t>SBI Life Insurance Company Ltd.</t>
        </is>
      </c>
      <c r="B47" s="30" t="inlineStr">
        <is>
          <t>INE123W01016</t>
        </is>
      </c>
      <c r="C47" s="30" t="inlineStr">
        <is>
          <t>Insurance</t>
        </is>
      </c>
      <c r="D47" s="13" t="n">
        <v>9027</v>
      </c>
      <c r="E47" s="14" t="n">
        <v>183.69</v>
      </c>
      <c r="F47" s="15" t="n">
        <v>0.0077</v>
      </c>
      <c r="G47" s="15" t="n"/>
    </row>
    <row r="48">
      <c r="A48" s="12" t="inlineStr">
        <is>
          <t>Coal India Ltd.</t>
        </is>
      </c>
      <c r="B48" s="30" t="inlineStr">
        <is>
          <t>INE522F01014</t>
        </is>
      </c>
      <c r="C48" s="30" t="inlineStr">
        <is>
          <t>Consumable Fuels</t>
        </is>
      </c>
      <c r="D48" s="13" t="n">
        <v>45660</v>
      </c>
      <c r="E48" s="14" t="n">
        <v>182.18</v>
      </c>
      <c r="F48" s="15" t="n">
        <v>0.0076</v>
      </c>
      <c r="G48" s="15" t="n"/>
    </row>
    <row r="49">
      <c r="A49" s="12" t="inlineStr">
        <is>
          <t>Cipla Ltd.</t>
        </is>
      </c>
      <c r="B49" s="30" t="inlineStr">
        <is>
          <t>INE059A01026</t>
        </is>
      </c>
      <c r="C49" s="30" t="inlineStr">
        <is>
          <t>Pharmaceuticals &amp; Biotechnology</t>
        </is>
      </c>
      <c r="D49" s="13" t="n">
        <v>11314</v>
      </c>
      <c r="E49" s="14" t="n">
        <v>170.99</v>
      </c>
      <c r="F49" s="15" t="n">
        <v>0.0071</v>
      </c>
      <c r="G49" s="15" t="n"/>
    </row>
    <row r="50">
      <c r="A50" s="12" t="inlineStr">
        <is>
          <t>HDFC Life Insurance Company Ltd.</t>
        </is>
      </c>
      <c r="B50" s="30" t="inlineStr">
        <is>
          <t>INE795G01014</t>
        </is>
      </c>
      <c r="C50" s="30" t="inlineStr">
        <is>
          <t>Insurance</t>
        </is>
      </c>
      <c r="D50" s="13" t="n">
        <v>21612</v>
      </c>
      <c r="E50" s="14" t="n">
        <v>162.06</v>
      </c>
      <c r="F50" s="15" t="n">
        <v>0.0068</v>
      </c>
      <c r="G50" s="15" t="n"/>
    </row>
    <row r="51">
      <c r="A51" s="12" t="inlineStr">
        <is>
          <t>Max Healthcare Institute Ltd.</t>
        </is>
      </c>
      <c r="B51" s="30" t="inlineStr">
        <is>
          <t>INE027H01010</t>
        </is>
      </c>
      <c r="C51" s="30" t="inlineStr">
        <is>
          <t>Healthcare Services</t>
        </is>
      </c>
      <c r="D51" s="13" t="n">
        <v>14954</v>
      </c>
      <c r="E51" s="14" t="n">
        <v>156.28</v>
      </c>
      <c r="F51" s="15" t="n">
        <v>0.0065</v>
      </c>
      <c r="G51" s="15" t="n"/>
    </row>
    <row r="52">
      <c r="A52" s="12" t="inlineStr">
        <is>
          <t>Tata Consumer Products Ltd.</t>
        </is>
      </c>
      <c r="B52" s="30" t="inlineStr">
        <is>
          <t>INE192A01025</t>
        </is>
      </c>
      <c r="C52" s="30" t="inlineStr">
        <is>
          <t>Agricultural Food &amp; other Products</t>
        </is>
      </c>
      <c r="D52" s="13" t="n">
        <v>13093</v>
      </c>
      <c r="E52" s="14" t="n">
        <v>156.07</v>
      </c>
      <c r="F52" s="15" t="n">
        <v>0.0065</v>
      </c>
      <c r="G52" s="15" t="n"/>
    </row>
    <row r="53">
      <c r="A53" s="12" t="inlineStr">
        <is>
          <t>Dr. Reddy's Laboratories Ltd.</t>
        </is>
      </c>
      <c r="B53" s="30" t="inlineStr">
        <is>
          <t>INE089A01031</t>
        </is>
      </c>
      <c r="C53" s="30" t="inlineStr">
        <is>
          <t>Pharmaceuticals &amp; Biotechnology</t>
        </is>
      </c>
      <c r="D53" s="13" t="n">
        <v>12254</v>
      </c>
      <c r="E53" s="14" t="n">
        <v>155.8</v>
      </c>
      <c r="F53" s="15" t="n">
        <v>0.0065</v>
      </c>
      <c r="G53" s="15" t="n"/>
    </row>
    <row r="54">
      <c r="A54" s="12" t="inlineStr">
        <is>
          <t>Tata Motors Passenger Vehicles Ltd.</t>
        </is>
      </c>
      <c r="B54" s="30" t="inlineStr">
        <is>
          <t>INE155A01022</t>
        </is>
      </c>
      <c r="C54" s="30" t="inlineStr">
        <is>
          <t>Automobiles</t>
        </is>
      </c>
      <c r="D54" s="13" t="n">
        <v>42048</v>
      </c>
      <c r="E54" s="14" t="n">
        <v>154.46</v>
      </c>
      <c r="F54" s="15" t="n">
        <v>0.0064</v>
      </c>
      <c r="G54" s="15" t="n"/>
    </row>
    <row r="55">
      <c r="A55" s="12" t="inlineStr">
        <is>
          <t>Wipro Ltd.</t>
        </is>
      </c>
      <c r="B55" s="30" t="inlineStr">
        <is>
          <t>INE075A01022</t>
        </is>
      </c>
      <c r="C55" s="30" t="inlineStr">
        <is>
          <t>IT - Software</t>
        </is>
      </c>
      <c r="D55" s="13" t="n">
        <v>57417</v>
      </c>
      <c r="E55" s="14" t="n">
        <v>151.17</v>
      </c>
      <c r="F55" s="15" t="n">
        <v>0.0063</v>
      </c>
      <c r="G55" s="15" t="n"/>
    </row>
    <row r="56">
      <c r="A56" s="12" t="inlineStr">
        <is>
          <t>Apollo Hospitals Enterprise Ltd.</t>
        </is>
      </c>
      <c r="B56" s="30" t="inlineStr">
        <is>
          <t>INE437A01024</t>
        </is>
      </c>
      <c r="C56" s="30" t="inlineStr">
        <is>
          <t>Healthcare Services</t>
        </is>
      </c>
      <c r="D56" s="13" t="n">
        <v>2070</v>
      </c>
      <c r="E56" s="14" t="n">
        <v>145.78</v>
      </c>
      <c r="F56" s="15" t="n">
        <v>0.0061</v>
      </c>
      <c r="G56" s="15" t="n"/>
    </row>
    <row r="57">
      <c r="A57" s="12" t="inlineStr">
        <is>
          <t>Adani Enterprises Ltd.</t>
        </is>
      </c>
      <c r="B57" s="30" t="inlineStr">
        <is>
          <t>INE423A01024</t>
        </is>
      </c>
      <c r="C57" s="30" t="inlineStr">
        <is>
          <t>Metals &amp; Minerals Trading</t>
        </is>
      </c>
      <c r="D57" s="13" t="n">
        <v>5238</v>
      </c>
      <c r="E57" s="14" t="n">
        <v>117.32</v>
      </c>
      <c r="F57" s="15" t="n">
        <v>0.0049</v>
      </c>
      <c r="G57" s="15" t="n"/>
    </row>
    <row r="58">
      <c r="A58" s="12" t="inlineStr">
        <is>
          <t>KWALITY WALL'S INDIA LTD</t>
        </is>
      </c>
      <c r="B58" s="30" t="inlineStr">
        <is>
          <t>INE2KCE01013</t>
        </is>
      </c>
      <c r="C58" s="30" t="inlineStr">
        <is>
          <t>Food Products</t>
        </is>
      </c>
      <c r="D58" s="13" t="n">
        <v>17092</v>
      </c>
      <c r="E58" s="14" t="n">
        <v>6.87</v>
      </c>
      <c r="F58" s="15" t="n">
        <v>0.0003</v>
      </c>
      <c r="G58" s="15" t="n"/>
    </row>
    <row r="59">
      <c r="A59" s="16" t="inlineStr">
        <is>
          <t>Sub Total</t>
        </is>
      </c>
      <c r="B59" s="31" t="n"/>
      <c r="C59" s="31" t="n"/>
      <c r="D59" s="17" t="n"/>
      <c r="E59" s="37" t="n">
        <v>23963.68</v>
      </c>
      <c r="F59" s="38" t="n">
        <v>1.0006</v>
      </c>
      <c r="G59" s="20" t="n"/>
    </row>
    <row r="60">
      <c r="A60" s="12" t="n"/>
      <c r="B60" s="30" t="n"/>
      <c r="C60" s="30" t="n"/>
      <c r="D60" s="13" t="n"/>
      <c r="E60" s="14" t="n"/>
      <c r="F60" s="15" t="n"/>
      <c r="G60" s="15" t="n"/>
    </row>
    <row r="61">
      <c r="A61" s="21" t="inlineStr">
        <is>
          <t>TOTAL</t>
        </is>
      </c>
      <c r="B61" s="32" t="n"/>
      <c r="C61" s="32" t="n"/>
      <c r="D61" s="22" t="n"/>
      <c r="E61" s="37" t="n">
        <v>23963.68</v>
      </c>
      <c r="F61" s="38" t="n">
        <v>1.0006</v>
      </c>
      <c r="G61" s="20" t="n"/>
    </row>
    <row r="62">
      <c r="A62" s="12" t="n"/>
      <c r="B62" s="30" t="n"/>
      <c r="C62" s="30" t="n"/>
      <c r="D62" s="13" t="n"/>
      <c r="E62" s="14" t="n"/>
      <c r="F62" s="15" t="n"/>
      <c r="G62" s="15" t="n"/>
    </row>
    <row r="63">
      <c r="A63" s="12" t="n"/>
      <c r="B63" s="30" t="n"/>
      <c r="C63" s="30" t="n"/>
      <c r="D63" s="13" t="n"/>
      <c r="E63" s="14" t="n"/>
      <c r="F63" s="15" t="n"/>
      <c r="G63" s="15" t="n"/>
    </row>
    <row r="64">
      <c r="A64" s="16" t="inlineStr">
        <is>
          <t>TREPS / Reverse Repo</t>
        </is>
      </c>
      <c r="B64" s="30" t="n"/>
      <c r="C64" s="30" t="n"/>
      <c r="D64" s="13" t="n"/>
      <c r="E64" s="14" t="n"/>
      <c r="F64" s="15" t="n"/>
      <c r="G64" s="15" t="n"/>
    </row>
    <row r="65">
      <c r="A65" s="12" t="inlineStr">
        <is>
          <t>Clearing Corporation of India Ltd.</t>
        </is>
      </c>
      <c r="B65" s="30" t="n"/>
      <c r="C65" s="30" t="n"/>
      <c r="D65" s="13" t="n"/>
      <c r="E65" s="14" t="n">
        <v>158.98</v>
      </c>
      <c r="F65" s="15" t="n">
        <v>0.0066</v>
      </c>
      <c r="G65" s="15" t="n">
        <v>0.053335</v>
      </c>
    </row>
    <row r="66">
      <c r="A66" s="16" t="inlineStr">
        <is>
          <t>Sub Total</t>
        </is>
      </c>
      <c r="B66" s="31" t="n"/>
      <c r="C66" s="31" t="n"/>
      <c r="D66" s="17" t="n"/>
      <c r="E66" s="37" t="n">
        <v>158.98</v>
      </c>
      <c r="F66" s="38" t="n">
        <v>0.0066</v>
      </c>
      <c r="G66" s="20" t="n"/>
    </row>
    <row r="67">
      <c r="A67" s="12" t="n"/>
      <c r="B67" s="30" t="n"/>
      <c r="C67" s="30" t="n"/>
      <c r="D67" s="13" t="n"/>
      <c r="E67" s="14" t="n"/>
      <c r="F67" s="15" t="n"/>
      <c r="G67" s="15" t="n"/>
    </row>
    <row r="68">
      <c r="A68" s="21" t="inlineStr">
        <is>
          <t>TOTAL</t>
        </is>
      </c>
      <c r="B68" s="32" t="n"/>
      <c r="C68" s="32" t="n"/>
      <c r="D68" s="22" t="n"/>
      <c r="E68" s="18" t="n">
        <v>158.98</v>
      </c>
      <c r="F68" s="19" t="n">
        <v>0.0066</v>
      </c>
      <c r="G68" s="20" t="n"/>
    </row>
    <row r="69">
      <c r="A69" s="12" t="inlineStr">
        <is>
          <t>Accrued Interest</t>
        </is>
      </c>
      <c r="B69" s="30" t="n"/>
      <c r="C69" s="30" t="n"/>
      <c r="D69" s="13" t="n"/>
      <c r="E69" s="14" t="n">
        <v>0.0232302</v>
      </c>
      <c r="F69" s="15" t="n">
        <v>0</v>
      </c>
      <c r="G69" s="15" t="n"/>
    </row>
    <row r="70">
      <c r="A70" s="12" t="inlineStr">
        <is>
          <t>Net Receivables/(Payables)</t>
        </is>
      </c>
      <c r="B70" s="30" t="n"/>
      <c r="C70" s="30" t="n"/>
      <c r="D70" s="13" t="n"/>
      <c r="E70" s="23" t="n">
        <v>-171.6532302</v>
      </c>
      <c r="F70" s="24" t="n">
        <v>-0.0072</v>
      </c>
      <c r="G70" s="15" t="n">
        <v>0.053334</v>
      </c>
    </row>
    <row r="71">
      <c r="A71" s="25" t="inlineStr">
        <is>
          <t>GRAND TOTAL</t>
        </is>
      </c>
      <c r="B71" s="33" t="n"/>
      <c r="C71" s="33" t="n"/>
      <c r="D71" s="26" t="n"/>
      <c r="E71" s="27" t="n">
        <v>23951.03</v>
      </c>
      <c r="F71" s="28" t="n">
        <v>1</v>
      </c>
      <c r="G71" s="28" t="n"/>
    </row>
    <row r="76">
      <c r="A76" s="74" t="inlineStr">
        <is>
          <t>Notes:</t>
        </is>
      </c>
    </row>
    <row r="77">
      <c r="A77" s="48" t="inlineStr">
        <is>
          <t>1. Security in default beyond its maturiy date</t>
        </is>
      </c>
      <c r="B77" s="34" t="inlineStr">
        <is>
          <t>NIL</t>
        </is>
      </c>
    </row>
    <row r="78">
      <c r="A78" t="inlineStr">
        <is>
          <t>2. NAV at the beginning of the period (Rs. per unit)</t>
        </is>
      </c>
    </row>
    <row r="79">
      <c r="A79" t="inlineStr">
        <is>
          <t>Plan /option (Face Value 10)</t>
        </is>
      </c>
      <c r="B79" t="inlineStr">
        <is>
          <t>As on</t>
        </is>
      </c>
      <c r="C79" t="inlineStr">
        <is>
          <t>As on</t>
        </is>
      </c>
    </row>
    <row r="80">
      <c r="B80" s="49" t="n">
        <v>45989</v>
      </c>
      <c r="C80" s="49" t="n">
        <v>46022</v>
      </c>
    </row>
    <row r="81">
      <c r="A81" t="inlineStr">
        <is>
          <t>Direct Plan Growth Option</t>
        </is>
      </c>
      <c r="B81" t="n">
        <v>15.4104</v>
      </c>
      <c r="C81" t="n">
        <v>15.3711</v>
      </c>
    </row>
    <row r="82">
      <c r="A82" t="inlineStr">
        <is>
          <t>Direct Plan IDCW Option</t>
        </is>
      </c>
      <c r="B82" t="n">
        <v>15.1972</v>
      </c>
      <c r="C82" t="n">
        <v>15.1584</v>
      </c>
    </row>
    <row r="83">
      <c r="A83" t="inlineStr">
        <is>
          <t>Regular Plan Growth Option</t>
        </is>
      </c>
      <c r="B83" t="n">
        <v>14.9087</v>
      </c>
      <c r="C83" t="n">
        <v>14.8646</v>
      </c>
    </row>
    <row r="84">
      <c r="A84" t="inlineStr">
        <is>
          <t>Regular Plan IDCW Option</t>
        </is>
      </c>
      <c r="B84" t="n">
        <v>14.9085</v>
      </c>
      <c r="C84" t="n">
        <v>14.8644</v>
      </c>
    </row>
    <row r="86">
      <c r="A86" t="inlineStr">
        <is>
          <t xml:space="preserve">3. Total Dividend (Net) declared during the month </t>
        </is>
      </c>
      <c r="B86" s="34" t="inlineStr">
        <is>
          <t>NIL</t>
        </is>
      </c>
    </row>
    <row r="87">
      <c r="A87" t="inlineStr">
        <is>
          <t>4. Bonus was declared during the month</t>
        </is>
      </c>
      <c r="B87" s="34" t="inlineStr">
        <is>
          <t>NIL</t>
        </is>
      </c>
    </row>
    <row r="88" ht="29" customHeight="1">
      <c r="A88" s="48" t="inlineStr">
        <is>
          <t>5. Investment in Repo of Corporate Debt Securities during the month ended December 31, 2025</t>
        </is>
      </c>
      <c r="B88" s="34" t="inlineStr">
        <is>
          <t>NIL</t>
        </is>
      </c>
    </row>
    <row r="89" ht="29" customHeight="1">
      <c r="A89" s="48" t="inlineStr">
        <is>
          <t>6. Investment in foreign securities/ADRs/GDRs at the end of the month</t>
        </is>
      </c>
      <c r="B89" s="34" t="inlineStr">
        <is>
          <t>NIL</t>
        </is>
      </c>
    </row>
    <row r="90">
      <c r="A90" t="inlineStr">
        <is>
          <t>7. Portfolio Turnover Ratio</t>
        </is>
      </c>
      <c r="B90" s="51" t="n">
        <v>0.1021</v>
      </c>
    </row>
    <row r="91" ht="43.5" customHeight="1">
      <c r="A91" s="48" t="inlineStr">
        <is>
          <t>8. Total gross exposure to derivative instruments (excluding reversed positions) at the end of the month (Rs. in Lakhs)</t>
        </is>
      </c>
      <c r="B91" s="34" t="inlineStr">
        <is>
          <t>NIL</t>
        </is>
      </c>
    </row>
    <row r="92">
      <c r="B92" s="34" t="n"/>
    </row>
    <row r="93" ht="29" customHeight="1">
      <c r="A93" s="48" t="inlineStr">
        <is>
          <t>9. Margin Deposits includes Margin money placed on derivatives other than margin money placed with bank</t>
        </is>
      </c>
      <c r="B93" s="34" t="inlineStr">
        <is>
          <t>NIL</t>
        </is>
      </c>
    </row>
    <row r="94" ht="29" customHeight="1">
      <c r="A94" s="48" t="inlineStr">
        <is>
          <t>10. Value of investment made by other schemes under same management (Rs. In Lakhs)</t>
        </is>
      </c>
      <c r="B94" t="n">
        <v>251.21</v>
      </c>
    </row>
    <row r="95" ht="29" customHeight="1">
      <c r="A95" s="48" t="inlineStr">
        <is>
          <t>11. Number of instance of deviation In valuation of securities</t>
        </is>
      </c>
      <c r="B95" s="34" t="inlineStr">
        <is>
          <t>NIL</t>
        </is>
      </c>
    </row>
    <row r="96" ht="29" customHeight="1">
      <c r="A96" s="48" t="inlineStr">
        <is>
          <t>12. Total value and percentage of illiquid equity shares / securities</t>
        </is>
      </c>
      <c r="B96" s="34" t="inlineStr">
        <is>
          <t>NIL</t>
        </is>
      </c>
    </row>
    <row r="98" ht="70" customHeight="1">
      <c r="A98" s="76" t="inlineStr">
        <is>
          <t>Scheme Name</t>
        </is>
      </c>
      <c r="B98" s="76" t="inlineStr">
        <is>
          <t>Risk- O - Meter</t>
        </is>
      </c>
      <c r="C98" s="76" t="inlineStr">
        <is>
          <t>Benchmark of the Scheme</t>
        </is>
      </c>
      <c r="D98" s="76" t="inlineStr">
        <is>
          <t>Benchmark Risk-o-meter</t>
        </is>
      </c>
    </row>
    <row r="99" ht="70" customHeight="1">
      <c r="A99" s="76" t="inlineStr">
        <is>
          <t>Edelweiss NIFTY 50 Index Fund</t>
        </is>
      </c>
      <c r="B99" s="76" t="n"/>
      <c r="C99" s="76" t="inlineStr">
        <is>
          <t>NIFTY 50 - TRI</t>
        </is>
      </c>
      <c r="D99" s="76" t="n"/>
      <c r="E9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G99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NIFTY MIDCAP150 MOMENTUM 50 INDEX FUND AS ON DECEMBER 31, 2025</t>
        </is>
      </c>
    </row>
    <row r="2" ht="35" customHeight="1">
      <c r="A2" s="75" t="inlineStr">
        <is>
          <t>(An Open-ended Equity Scheme replicating Nifty Midcap150 Momentum 50 Index)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Hero MotoCorp Ltd.</t>
        </is>
      </c>
      <c r="B8" s="30" t="inlineStr">
        <is>
          <t>INE158A01026</t>
        </is>
      </c>
      <c r="C8" s="30" t="inlineStr">
        <is>
          <t>Automobiles</t>
        </is>
      </c>
      <c r="D8" s="13" t="n">
        <v>121877</v>
      </c>
      <c r="E8" s="14" t="n">
        <v>7033.52</v>
      </c>
      <c r="F8" s="15" t="n">
        <v>0.05</v>
      </c>
      <c r="G8" s="15" t="n"/>
    </row>
    <row r="9">
      <c r="A9" s="12" t="inlineStr">
        <is>
          <t>BSE Ltd.</t>
        </is>
      </c>
      <c r="B9" s="30" t="inlineStr">
        <is>
          <t>INE118H01025</t>
        </is>
      </c>
      <c r="C9" s="30" t="inlineStr">
        <is>
          <t>Capital Markets</t>
        </is>
      </c>
      <c r="D9" s="13" t="n">
        <v>266981</v>
      </c>
      <c r="E9" s="14" t="n">
        <v>7027.47</v>
      </c>
      <c r="F9" s="15" t="n">
        <v>0.05</v>
      </c>
      <c r="G9" s="15" t="n"/>
    </row>
    <row r="10">
      <c r="A10" s="12" t="inlineStr">
        <is>
          <t>Muthoot Finance Ltd.</t>
        </is>
      </c>
      <c r="B10" s="30" t="inlineStr">
        <is>
          <t>INE414G01012</t>
        </is>
      </c>
      <c r="C10" s="30" t="inlineStr">
        <is>
          <t>Finance</t>
        </is>
      </c>
      <c r="D10" s="13" t="n">
        <v>178522</v>
      </c>
      <c r="E10" s="14" t="n">
        <v>6804.72</v>
      </c>
      <c r="F10" s="15" t="n">
        <v>0.0484</v>
      </c>
      <c r="G10" s="15" t="n"/>
    </row>
    <row r="11">
      <c r="A11" s="12" t="inlineStr">
        <is>
          <t>AU Small Finance Bank Ltd.</t>
        </is>
      </c>
      <c r="B11" s="30" t="inlineStr">
        <is>
          <t>INE949L01017</t>
        </is>
      </c>
      <c r="C11" s="30" t="inlineStr">
        <is>
          <t>Banks</t>
        </is>
      </c>
      <c r="D11" s="13" t="n">
        <v>621501</v>
      </c>
      <c r="E11" s="14" t="n">
        <v>6180.83</v>
      </c>
      <c r="F11" s="15" t="n">
        <v>0.0439</v>
      </c>
      <c r="G11" s="15" t="n"/>
    </row>
    <row r="12">
      <c r="A12" s="12" t="inlineStr">
        <is>
          <t>Cummins India Ltd.</t>
        </is>
      </c>
      <c r="B12" s="30" t="inlineStr">
        <is>
          <t>INE298A01020</t>
        </is>
      </c>
      <c r="C12" s="30" t="inlineStr">
        <is>
          <t>Industrial Products</t>
        </is>
      </c>
      <c r="D12" s="13" t="n">
        <v>127733</v>
      </c>
      <c r="E12" s="14" t="n">
        <v>5664.19</v>
      </c>
      <c r="F12" s="15" t="n">
        <v>0.0403</v>
      </c>
      <c r="G12" s="15" t="n"/>
    </row>
    <row r="13">
      <c r="A13" s="12" t="inlineStr">
        <is>
          <t>The Federal Bank Ltd.</t>
        </is>
      </c>
      <c r="B13" s="30" t="inlineStr">
        <is>
          <t>INE171A01029</t>
        </is>
      </c>
      <c r="C13" s="30" t="inlineStr">
        <is>
          <t>Banks</t>
        </is>
      </c>
      <c r="D13" s="13" t="n">
        <v>2066473</v>
      </c>
      <c r="E13" s="14" t="n">
        <v>5519.55</v>
      </c>
      <c r="F13" s="15" t="n">
        <v>0.0392</v>
      </c>
      <c r="G13" s="15" t="n"/>
    </row>
    <row r="14">
      <c r="A14" s="12" t="inlineStr">
        <is>
          <t>L&amp;T Finance Ltd.</t>
        </is>
      </c>
      <c r="B14" s="30" t="inlineStr">
        <is>
          <t>INE498L01015</t>
        </is>
      </c>
      <c r="C14" s="30" t="inlineStr">
        <is>
          <t>Finance</t>
        </is>
      </c>
      <c r="D14" s="13" t="n">
        <v>1633757</v>
      </c>
      <c r="E14" s="14" t="n">
        <v>5161.86</v>
      </c>
      <c r="F14" s="15" t="n">
        <v>0.0367</v>
      </c>
      <c r="G14" s="15" t="n"/>
    </row>
    <row r="15">
      <c r="A15" s="12" t="inlineStr">
        <is>
          <t>One 97 Communications Ltd.</t>
        </is>
      </c>
      <c r="B15" s="30" t="inlineStr">
        <is>
          <t>INE982J01020</t>
        </is>
      </c>
      <c r="C15" s="30" t="inlineStr">
        <is>
          <t>Financial Technology (Fintech)</t>
        </is>
      </c>
      <c r="D15" s="13" t="n">
        <v>392177</v>
      </c>
      <c r="E15" s="14" t="n">
        <v>5093.99</v>
      </c>
      <c r="F15" s="15" t="n">
        <v>0.0362</v>
      </c>
      <c r="G15" s="15" t="n"/>
    </row>
    <row r="16">
      <c r="A16" s="12" t="inlineStr">
        <is>
          <t>Ashok Leyland Ltd.</t>
        </is>
      </c>
      <c r="B16" s="30" t="inlineStr">
        <is>
          <t>INE208A01029</t>
        </is>
      </c>
      <c r="C16" s="30" t="inlineStr">
        <is>
          <t>Agricultural, Commercial &amp; Construction Vehicles</t>
        </is>
      </c>
      <c r="D16" s="13" t="n">
        <v>2575161</v>
      </c>
      <c r="E16" s="14" t="n">
        <v>4614.43</v>
      </c>
      <c r="F16" s="15" t="n">
        <v>0.0328</v>
      </c>
      <c r="G16" s="15" t="n"/>
    </row>
    <row r="17">
      <c r="A17" s="12" t="inlineStr">
        <is>
          <t>Max Financial Services Ltd.</t>
        </is>
      </c>
      <c r="B17" s="30" t="inlineStr">
        <is>
          <t>INE180A01020</t>
        </is>
      </c>
      <c r="C17" s="30" t="inlineStr">
        <is>
          <t>Insurance</t>
        </is>
      </c>
      <c r="D17" s="13" t="n">
        <v>251224</v>
      </c>
      <c r="E17" s="14" t="n">
        <v>4199.96</v>
      </c>
      <c r="F17" s="15" t="n">
        <v>0.0299</v>
      </c>
      <c r="G17" s="15" t="n"/>
    </row>
    <row r="18">
      <c r="A18" s="12" t="inlineStr">
        <is>
          <t>Fortis Healthcare Ltd.</t>
        </is>
      </c>
      <c r="B18" s="30" t="inlineStr">
        <is>
          <t>INE061F01013</t>
        </is>
      </c>
      <c r="C18" s="30" t="inlineStr">
        <is>
          <t>Healthcare Services</t>
        </is>
      </c>
      <c r="D18" s="13" t="n">
        <v>467587</v>
      </c>
      <c r="E18" s="14" t="n">
        <v>4133.47</v>
      </c>
      <c r="F18" s="15" t="n">
        <v>0.0294</v>
      </c>
      <c r="G18" s="15" t="n"/>
    </row>
    <row r="19">
      <c r="A19" s="12" t="inlineStr">
        <is>
          <t>Aditya Birla Capital Ltd.</t>
        </is>
      </c>
      <c r="B19" s="30" t="inlineStr">
        <is>
          <t>INE674K01013</t>
        </is>
      </c>
      <c r="C19" s="30" t="inlineStr">
        <is>
          <t>Finance</t>
        </is>
      </c>
      <c r="D19" s="13" t="n">
        <v>1133804</v>
      </c>
      <c r="E19" s="14" t="n">
        <v>4055.62</v>
      </c>
      <c r="F19" s="15" t="n">
        <v>0.0288</v>
      </c>
      <c r="G19" s="15" t="n"/>
    </row>
    <row r="20">
      <c r="A20" s="12" t="inlineStr">
        <is>
          <t>FSN E-Commerce Ventures Ltd.</t>
        </is>
      </c>
      <c r="B20" s="30" t="inlineStr">
        <is>
          <t>INE388Y01029</t>
        </is>
      </c>
      <c r="C20" s="30" t="inlineStr">
        <is>
          <t>Retailing</t>
        </is>
      </c>
      <c r="D20" s="13" t="n">
        <v>1493635</v>
      </c>
      <c r="E20" s="14" t="n">
        <v>3960.37</v>
      </c>
      <c r="F20" s="15" t="n">
        <v>0.0282</v>
      </c>
      <c r="G20" s="15" t="n"/>
    </row>
    <row r="21">
      <c r="A21" s="12" t="inlineStr">
        <is>
          <t>UPL Ltd.</t>
        </is>
      </c>
      <c r="B21" s="30" t="inlineStr">
        <is>
          <t>INE628A01036</t>
        </is>
      </c>
      <c r="C21" s="30" t="inlineStr">
        <is>
          <t>Fertilizers &amp; Agrochemicals</t>
        </is>
      </c>
      <c r="D21" s="13" t="n">
        <v>493873</v>
      </c>
      <c r="E21" s="14" t="n">
        <v>3927.03</v>
      </c>
      <c r="F21" s="15" t="n">
        <v>0.0279</v>
      </c>
      <c r="G21" s="15" t="n"/>
    </row>
    <row r="22">
      <c r="A22" s="12" t="inlineStr">
        <is>
          <t>IDFC First Bank Ltd.</t>
        </is>
      </c>
      <c r="B22" s="30" t="inlineStr">
        <is>
          <t>INE092T01019</t>
        </is>
      </c>
      <c r="C22" s="30" t="inlineStr">
        <is>
          <t>Banks</t>
        </is>
      </c>
      <c r="D22" s="13" t="n">
        <v>4550317</v>
      </c>
      <c r="E22" s="14" t="n">
        <v>3895.53</v>
      </c>
      <c r="F22" s="15" t="n">
        <v>0.0277</v>
      </c>
      <c r="G22" s="15" t="n"/>
    </row>
    <row r="23">
      <c r="A23" s="12" t="inlineStr">
        <is>
          <t>HDFC Asset Management Company Ltd.</t>
        </is>
      </c>
      <c r="B23" s="30" t="inlineStr">
        <is>
          <t>INE127D01025</t>
        </is>
      </c>
      <c r="C23" s="30" t="inlineStr">
        <is>
          <t>Capital Markets</t>
        </is>
      </c>
      <c r="D23" s="13" t="n">
        <v>134595</v>
      </c>
      <c r="E23" s="14" t="n">
        <v>3596.65</v>
      </c>
      <c r="F23" s="15" t="n">
        <v>0.0256</v>
      </c>
      <c r="G23" s="15" t="n"/>
    </row>
    <row r="24">
      <c r="A24" s="12" t="inlineStr">
        <is>
          <t>GMR Airports Ltd.</t>
        </is>
      </c>
      <c r="B24" s="30" t="inlineStr">
        <is>
          <t>INE776C01039</t>
        </is>
      </c>
      <c r="C24" s="30" t="inlineStr">
        <is>
          <t>Transport Infrastructure</t>
        </is>
      </c>
      <c r="D24" s="13" t="n">
        <v>3265254</v>
      </c>
      <c r="E24" s="14" t="n">
        <v>3407.95</v>
      </c>
      <c r="F24" s="15" t="n">
        <v>0.0242</v>
      </c>
      <c r="G24" s="15" t="n"/>
    </row>
    <row r="25">
      <c r="A25" s="12" t="inlineStr">
        <is>
          <t>Indian Bank</t>
        </is>
      </c>
      <c r="B25" s="30" t="inlineStr">
        <is>
          <t>INE562A01011</t>
        </is>
      </c>
      <c r="C25" s="30" t="inlineStr">
        <is>
          <t>Banks</t>
        </is>
      </c>
      <c r="D25" s="13" t="n">
        <v>404523</v>
      </c>
      <c r="E25" s="14" t="n">
        <v>3386.87</v>
      </c>
      <c r="F25" s="15" t="n">
        <v>0.0241</v>
      </c>
      <c r="G25" s="15" t="n"/>
    </row>
    <row r="26">
      <c r="A26" s="12" t="inlineStr">
        <is>
          <t>GE Vernova T&amp;D India Limited</t>
        </is>
      </c>
      <c r="B26" s="30" t="inlineStr">
        <is>
          <t>INE200A01026</t>
        </is>
      </c>
      <c r="C26" s="30" t="inlineStr">
        <is>
          <t>Electrical Equipment</t>
        </is>
      </c>
      <c r="D26" s="13" t="n">
        <v>107448</v>
      </c>
      <c r="E26" s="14" t="n">
        <v>3365.81</v>
      </c>
      <c r="F26" s="15" t="n">
        <v>0.0239</v>
      </c>
      <c r="G26" s="15" t="n"/>
    </row>
    <row r="27">
      <c r="A27" s="12" t="inlineStr">
        <is>
          <t>Persistent Systems Ltd.</t>
        </is>
      </c>
      <c r="B27" s="30" t="inlineStr">
        <is>
          <t>INE262H01021</t>
        </is>
      </c>
      <c r="C27" s="30" t="inlineStr">
        <is>
          <t>IT - Software</t>
        </is>
      </c>
      <c r="D27" s="13" t="n">
        <v>50276</v>
      </c>
      <c r="E27" s="14" t="n">
        <v>3153.31</v>
      </c>
      <c r="F27" s="15" t="n">
        <v>0.0224</v>
      </c>
      <c r="G27" s="15" t="n"/>
    </row>
    <row r="28">
      <c r="A28" s="12" t="inlineStr">
        <is>
          <t>Mahindra &amp; Mahindra Financial Services Ltd</t>
        </is>
      </c>
      <c r="B28" s="30" t="inlineStr">
        <is>
          <t>INE774D01024</t>
        </is>
      </c>
      <c r="C28" s="30" t="inlineStr">
        <is>
          <t>Finance</t>
        </is>
      </c>
      <c r="D28" s="13" t="n">
        <v>676220</v>
      </c>
      <c r="E28" s="14" t="n">
        <v>2725.17</v>
      </c>
      <c r="F28" s="15" t="n">
        <v>0.0194</v>
      </c>
      <c r="G28" s="15" t="n"/>
    </row>
    <row r="29">
      <c r="A29" s="12" t="inlineStr">
        <is>
          <t>Hindustan Petroleum Corporation Ltd.</t>
        </is>
      </c>
      <c r="B29" s="30" t="inlineStr">
        <is>
          <t>INE094A01015</t>
        </is>
      </c>
      <c r="C29" s="30" t="inlineStr">
        <is>
          <t>Petroleum Products</t>
        </is>
      </c>
      <c r="D29" s="13" t="n">
        <v>538337</v>
      </c>
      <c r="E29" s="14" t="n">
        <v>2686.57</v>
      </c>
      <c r="F29" s="15" t="n">
        <v>0.0191</v>
      </c>
      <c r="G29" s="15" t="n"/>
    </row>
    <row r="30">
      <c r="A30" s="12" t="inlineStr">
        <is>
          <t>Glenmark Pharmaceuticals Ltd.</t>
        </is>
      </c>
      <c r="B30" s="30" t="inlineStr">
        <is>
          <t>INE935A01035</t>
        </is>
      </c>
      <c r="C30" s="30" t="inlineStr">
        <is>
          <t>Pharmaceuticals &amp; Biotechnology</t>
        </is>
      </c>
      <c r="D30" s="13" t="n">
        <v>125653</v>
      </c>
      <c r="E30" s="14" t="n">
        <v>2557.29</v>
      </c>
      <c r="F30" s="15" t="n">
        <v>0.0182</v>
      </c>
      <c r="G30" s="15" t="n"/>
    </row>
    <row r="31">
      <c r="A31" s="12" t="inlineStr">
        <is>
          <t>Coforge Ltd.</t>
        </is>
      </c>
      <c r="B31" s="30" t="inlineStr">
        <is>
          <t>INE591G01025</t>
        </is>
      </c>
      <c r="C31" s="30" t="inlineStr">
        <is>
          <t>IT - Software</t>
        </is>
      </c>
      <c r="D31" s="13" t="n">
        <v>152551</v>
      </c>
      <c r="E31" s="14" t="n">
        <v>2536.92</v>
      </c>
      <c r="F31" s="15" t="n">
        <v>0.018</v>
      </c>
      <c r="G31" s="15" t="n"/>
    </row>
    <row r="32">
      <c r="A32" s="12" t="inlineStr">
        <is>
          <t>Indus Towers Ltd.</t>
        </is>
      </c>
      <c r="B32" s="30" t="inlineStr">
        <is>
          <t>INE121J01017</t>
        </is>
      </c>
      <c r="C32" s="30" t="inlineStr">
        <is>
          <t>Telecom - Services</t>
        </is>
      </c>
      <c r="D32" s="13" t="n">
        <v>591483</v>
      </c>
      <c r="E32" s="14" t="n">
        <v>2476.84</v>
      </c>
      <c r="F32" s="15" t="n">
        <v>0.0176</v>
      </c>
      <c r="G32" s="15" t="n"/>
    </row>
    <row r="33">
      <c r="A33" s="12" t="inlineStr">
        <is>
          <t>SRF Ltd.</t>
        </is>
      </c>
      <c r="B33" s="30" t="inlineStr">
        <is>
          <t>INE647A01010</t>
        </is>
      </c>
      <c r="C33" s="30" t="inlineStr">
        <is>
          <t>Chemicals &amp; Petrochemicals</t>
        </is>
      </c>
      <c r="D33" s="13" t="n">
        <v>80047</v>
      </c>
      <c r="E33" s="14" t="n">
        <v>2461.45</v>
      </c>
      <c r="F33" s="15" t="n">
        <v>0.0175</v>
      </c>
      <c r="G33" s="15" t="n"/>
    </row>
    <row r="34">
      <c r="A34" s="12" t="inlineStr">
        <is>
          <t>Polycab India Ltd.</t>
        </is>
      </c>
      <c r="B34" s="30" t="inlineStr">
        <is>
          <t>INE455K01017</t>
        </is>
      </c>
      <c r="C34" s="30" t="inlineStr">
        <is>
          <t>Industrial Products</t>
        </is>
      </c>
      <c r="D34" s="13" t="n">
        <v>28152</v>
      </c>
      <c r="E34" s="14" t="n">
        <v>2144.9</v>
      </c>
      <c r="F34" s="15" t="n">
        <v>0.0152</v>
      </c>
      <c r="G34" s="15" t="n"/>
    </row>
    <row r="35">
      <c r="A35" s="12" t="inlineStr">
        <is>
          <t>MRF Ltd.</t>
        </is>
      </c>
      <c r="B35" s="30" t="inlineStr">
        <is>
          <t>INE883A01011</t>
        </is>
      </c>
      <c r="C35" s="30" t="inlineStr">
        <is>
          <t>Auto Components</t>
        </is>
      </c>
      <c r="D35" s="13" t="n">
        <v>1348</v>
      </c>
      <c r="E35" s="14" t="n">
        <v>2060.49</v>
      </c>
      <c r="F35" s="15" t="n">
        <v>0.0146</v>
      </c>
      <c r="G35" s="15" t="n"/>
    </row>
    <row r="36">
      <c r="A36" s="12" t="inlineStr">
        <is>
          <t>Lupin Ltd.</t>
        </is>
      </c>
      <c r="B36" s="30" t="inlineStr">
        <is>
          <t>INE326A01037</t>
        </is>
      </c>
      <c r="C36" s="30" t="inlineStr">
        <is>
          <t>Pharmaceuticals &amp; Biotechnology</t>
        </is>
      </c>
      <c r="D36" s="13" t="n">
        <v>94428</v>
      </c>
      <c r="E36" s="14" t="n">
        <v>1991.96</v>
      </c>
      <c r="F36" s="15" t="n">
        <v>0.0142</v>
      </c>
      <c r="G36" s="15" t="n"/>
    </row>
    <row r="37">
      <c r="A37" s="12" t="inlineStr">
        <is>
          <t>Vodafone Idea Ltd.</t>
        </is>
      </c>
      <c r="B37" s="30" t="inlineStr">
        <is>
          <t>INE669E01016</t>
        </is>
      </c>
      <c r="C37" s="30" t="inlineStr">
        <is>
          <t>Telecom - Services</t>
        </is>
      </c>
      <c r="D37" s="13" t="n">
        <v>17727191</v>
      </c>
      <c r="E37" s="14" t="n">
        <v>1907.45</v>
      </c>
      <c r="F37" s="15" t="n">
        <v>0.0136</v>
      </c>
      <c r="G37" s="15" t="n"/>
    </row>
    <row r="38">
      <c r="A38" s="12" t="inlineStr">
        <is>
          <t>National Aluminium Company Ltd.</t>
        </is>
      </c>
      <c r="B38" s="30" t="inlineStr">
        <is>
          <t>INE139A01034</t>
        </is>
      </c>
      <c r="C38" s="30" t="inlineStr">
        <is>
          <t>Non - Ferrous Metals</t>
        </is>
      </c>
      <c r="D38" s="13" t="n">
        <v>592715</v>
      </c>
      <c r="E38" s="14" t="n">
        <v>1862.9</v>
      </c>
      <c r="F38" s="15" t="n">
        <v>0.0132</v>
      </c>
      <c r="G38" s="15" t="n"/>
    </row>
    <row r="39">
      <c r="A39" s="12" t="inlineStr">
        <is>
          <t>Hitachi Energy India Ltd.</t>
        </is>
      </c>
      <c r="B39" s="30" t="inlineStr">
        <is>
          <t>INE07Y701011</t>
        </is>
      </c>
      <c r="C39" s="30" t="inlineStr">
        <is>
          <t>Electrical Equipment</t>
        </is>
      </c>
      <c r="D39" s="13" t="n">
        <v>9625</v>
      </c>
      <c r="E39" s="14" t="n">
        <v>1762.34</v>
      </c>
      <c r="F39" s="15" t="n">
        <v>0.0125</v>
      </c>
      <c r="G39" s="15" t="n"/>
    </row>
    <row r="40">
      <c r="A40" s="12" t="inlineStr">
        <is>
          <t>UNO Minda Ltd.</t>
        </is>
      </c>
      <c r="B40" s="30" t="inlineStr">
        <is>
          <t>INE405E01023</t>
        </is>
      </c>
      <c r="C40" s="30" t="inlineStr">
        <is>
          <t>Auto Components</t>
        </is>
      </c>
      <c r="D40" s="13" t="n">
        <v>132922</v>
      </c>
      <c r="E40" s="14" t="n">
        <v>1709.11</v>
      </c>
      <c r="F40" s="15" t="n">
        <v>0.0122</v>
      </c>
      <c r="G40" s="15" t="n"/>
    </row>
    <row r="41">
      <c r="A41" s="12" t="inlineStr">
        <is>
          <t>Marico Ltd.</t>
        </is>
      </c>
      <c r="B41" s="30" t="inlineStr">
        <is>
          <t>INE196A01026</t>
        </is>
      </c>
      <c r="C41" s="30" t="inlineStr">
        <is>
          <t>Agricultural Food &amp; other Products</t>
        </is>
      </c>
      <c r="D41" s="13" t="n">
        <v>222581</v>
      </c>
      <c r="E41" s="14" t="n">
        <v>1670.69</v>
      </c>
      <c r="F41" s="15" t="n">
        <v>0.0119</v>
      </c>
      <c r="G41" s="15" t="n"/>
    </row>
    <row r="42">
      <c r="A42" s="12" t="inlineStr">
        <is>
          <t>Jindal Stainless Ltd.</t>
        </is>
      </c>
      <c r="B42" s="30" t="inlineStr">
        <is>
          <t>INE220G01021</t>
        </is>
      </c>
      <c r="C42" s="30" t="inlineStr">
        <is>
          <t>Ferrous Metals</t>
        </is>
      </c>
      <c r="D42" s="13" t="n">
        <v>174225</v>
      </c>
      <c r="E42" s="14" t="n">
        <v>1462.18</v>
      </c>
      <c r="F42" s="15" t="n">
        <v>0.0104</v>
      </c>
      <c r="G42" s="15" t="n"/>
    </row>
    <row r="43">
      <c r="A43" s="12" t="inlineStr">
        <is>
          <t>JK Cement Ltd.</t>
        </is>
      </c>
      <c r="B43" s="30" t="inlineStr">
        <is>
          <t>INE823G01014</t>
        </is>
      </c>
      <c r="C43" s="30" t="inlineStr">
        <is>
          <t>Cement &amp; Cement Products</t>
        </is>
      </c>
      <c r="D43" s="13" t="n">
        <v>25318</v>
      </c>
      <c r="E43" s="14" t="n">
        <v>1400.34</v>
      </c>
      <c r="F43" s="15" t="n">
        <v>0.01</v>
      </c>
      <c r="G43" s="15" t="n"/>
    </row>
    <row r="44">
      <c r="A44" s="12" t="inlineStr">
        <is>
          <t>Coromandel International Ltd.</t>
        </is>
      </c>
      <c r="B44" s="30" t="inlineStr">
        <is>
          <t>INE169A01031</t>
        </is>
      </c>
      <c r="C44" s="30" t="inlineStr">
        <is>
          <t>Fertilizers &amp; Agrochemicals</t>
        </is>
      </c>
      <c r="D44" s="13" t="n">
        <v>60035</v>
      </c>
      <c r="E44" s="14" t="n">
        <v>1360.63</v>
      </c>
      <c r="F44" s="15" t="n">
        <v>0.0097</v>
      </c>
      <c r="G44" s="15" t="n"/>
    </row>
    <row r="45">
      <c r="A45" s="12" t="inlineStr">
        <is>
          <t>Biocon Ltd.</t>
        </is>
      </c>
      <c r="B45" s="30" t="inlineStr">
        <is>
          <t>INE376G01013</t>
        </is>
      </c>
      <c r="C45" s="30" t="inlineStr">
        <is>
          <t>Pharmaceuticals &amp; Biotechnology</t>
        </is>
      </c>
      <c r="D45" s="13" t="n">
        <v>328126</v>
      </c>
      <c r="E45" s="14" t="n">
        <v>1292.49</v>
      </c>
      <c r="F45" s="15" t="n">
        <v>0.0092</v>
      </c>
      <c r="G45" s="15" t="n"/>
    </row>
    <row r="46">
      <c r="A46" s="12" t="inlineStr">
        <is>
          <t>Bank of India</t>
        </is>
      </c>
      <c r="B46" s="30" t="inlineStr">
        <is>
          <t>INE084A01016</t>
        </is>
      </c>
      <c r="C46" s="30" t="inlineStr">
        <is>
          <t>Banks</t>
        </is>
      </c>
      <c r="D46" s="13" t="n">
        <v>892784</v>
      </c>
      <c r="E46" s="14" t="n">
        <v>1284.27</v>
      </c>
      <c r="F46" s="15" t="n">
        <v>0.0091</v>
      </c>
      <c r="G46" s="15" t="n"/>
    </row>
    <row r="47">
      <c r="A47" s="12" t="inlineStr">
        <is>
          <t>Sundaram Finance Ltd.</t>
        </is>
      </c>
      <c r="B47" s="30" t="inlineStr">
        <is>
          <t>INE660A01013</t>
        </is>
      </c>
      <c r="C47" s="30" t="inlineStr">
        <is>
          <t>Finance</t>
        </is>
      </c>
      <c r="D47" s="13" t="n">
        <v>23969</v>
      </c>
      <c r="E47" s="14" t="n">
        <v>1266.23</v>
      </c>
      <c r="F47" s="15" t="n">
        <v>0.008999999999999999</v>
      </c>
      <c r="G47" s="15" t="n"/>
    </row>
    <row r="48">
      <c r="A48" s="12" t="inlineStr">
        <is>
          <t>APL Apollo Tubes Ltd.</t>
        </is>
      </c>
      <c r="B48" s="30" t="inlineStr">
        <is>
          <t>INE702C01027</t>
        </is>
      </c>
      <c r="C48" s="30" t="inlineStr">
        <is>
          <t>Industrial Products</t>
        </is>
      </c>
      <c r="D48" s="13" t="n">
        <v>63657</v>
      </c>
      <c r="E48" s="14" t="n">
        <v>1218.39</v>
      </c>
      <c r="F48" s="15" t="n">
        <v>0.008699999999999999</v>
      </c>
      <c r="G48" s="15" t="n"/>
    </row>
    <row r="49">
      <c r="A49" s="12" t="inlineStr">
        <is>
          <t>SBI Cards &amp; Payment Services Ltd.</t>
        </is>
      </c>
      <c r="B49" s="30" t="inlineStr">
        <is>
          <t>INE018E01016</t>
        </is>
      </c>
      <c r="C49" s="30" t="inlineStr">
        <is>
          <t>Finance</t>
        </is>
      </c>
      <c r="D49" s="13" t="n">
        <v>135802</v>
      </c>
      <c r="E49" s="14" t="n">
        <v>1170.21</v>
      </c>
      <c r="F49" s="15" t="n">
        <v>0.0083</v>
      </c>
      <c r="G49" s="15" t="n"/>
    </row>
    <row r="50">
      <c r="A50" s="12" t="inlineStr">
        <is>
          <t>Nippon Life India Asset Management Ltd.</t>
        </is>
      </c>
      <c r="B50" s="30" t="inlineStr">
        <is>
          <t>INE298J01013</t>
        </is>
      </c>
      <c r="C50" s="30" t="inlineStr">
        <is>
          <t>Capital Markets</t>
        </is>
      </c>
      <c r="D50" s="13" t="n">
        <v>108698</v>
      </c>
      <c r="E50" s="14" t="n">
        <v>956.16</v>
      </c>
      <c r="F50" s="15" t="n">
        <v>0.0068</v>
      </c>
      <c r="G50" s="15" t="n"/>
    </row>
    <row r="51">
      <c r="A51" s="12" t="inlineStr">
        <is>
          <t>AIA Engineering Ltd.</t>
        </is>
      </c>
      <c r="B51" s="30" t="inlineStr">
        <is>
          <t>INE212H01026</t>
        </is>
      </c>
      <c r="C51" s="30" t="inlineStr">
        <is>
          <t>Industrial Products</t>
        </is>
      </c>
      <c r="D51" s="13" t="n">
        <v>20835</v>
      </c>
      <c r="E51" s="14" t="n">
        <v>837.05</v>
      </c>
      <c r="F51" s="15" t="n">
        <v>0.006</v>
      </c>
      <c r="G51" s="15" t="n"/>
    </row>
    <row r="52">
      <c r="A52" s="12" t="inlineStr">
        <is>
          <t>Dalmia Bharat Ltd.</t>
        </is>
      </c>
      <c r="B52" s="30" t="inlineStr">
        <is>
          <t>INE00R701025</t>
        </is>
      </c>
      <c r="C52" s="30" t="inlineStr">
        <is>
          <t>Cement &amp; Cement Products</t>
        </is>
      </c>
      <c r="D52" s="13" t="n">
        <v>31048</v>
      </c>
      <c r="E52" s="14" t="n">
        <v>661.6</v>
      </c>
      <c r="F52" s="15" t="n">
        <v>0.0047</v>
      </c>
      <c r="G52" s="15" t="n"/>
    </row>
    <row r="53">
      <c r="A53" s="12" t="inlineStr">
        <is>
          <t>Berger Paints (I) Ltd.</t>
        </is>
      </c>
      <c r="B53" s="30" t="inlineStr">
        <is>
          <t>INE463A01038</t>
        </is>
      </c>
      <c r="C53" s="30" t="inlineStr">
        <is>
          <t>Consumer Durables</t>
        </is>
      </c>
      <c r="D53" s="13" t="n">
        <v>116366</v>
      </c>
      <c r="E53" s="14" t="n">
        <v>624.36</v>
      </c>
      <c r="F53" s="15" t="n">
        <v>0.0044</v>
      </c>
      <c r="G53" s="15" t="n"/>
    </row>
    <row r="54">
      <c r="A54" s="12" t="inlineStr">
        <is>
          <t>Bharti Hexacom Ltd.</t>
        </is>
      </c>
      <c r="B54" s="30" t="inlineStr">
        <is>
          <t>INE343G01021</t>
        </is>
      </c>
      <c r="C54" s="30" t="inlineStr">
        <is>
          <t>Telecom - Services</t>
        </is>
      </c>
      <c r="D54" s="13" t="n">
        <v>31935</v>
      </c>
      <c r="E54" s="14" t="n">
        <v>581.76</v>
      </c>
      <c r="F54" s="15" t="n">
        <v>0.0041</v>
      </c>
      <c r="G54" s="15" t="n"/>
    </row>
    <row r="55">
      <c r="A55" s="12" t="inlineStr">
        <is>
          <t>Indraprastha Gas Ltd.</t>
        </is>
      </c>
      <c r="B55" s="30" t="inlineStr">
        <is>
          <t>INE203G01027</t>
        </is>
      </c>
      <c r="C55" s="30" t="inlineStr">
        <is>
          <t>Gas</t>
        </is>
      </c>
      <c r="D55" s="13" t="n">
        <v>291311</v>
      </c>
      <c r="E55" s="14" t="n">
        <v>566.8</v>
      </c>
      <c r="F55" s="15" t="n">
        <v>0.004</v>
      </c>
      <c r="G55" s="15" t="n"/>
    </row>
    <row r="56">
      <c r="A56" s="12" t="inlineStr">
        <is>
          <t>3M India Ltd.</t>
        </is>
      </c>
      <c r="B56" s="30" t="inlineStr">
        <is>
          <t>INE470A01017</t>
        </is>
      </c>
      <c r="C56" s="30" t="inlineStr">
        <is>
          <t>Diversified</t>
        </is>
      </c>
      <c r="D56" s="13" t="n">
        <v>1606</v>
      </c>
      <c r="E56" s="14" t="n">
        <v>563.95</v>
      </c>
      <c r="F56" s="15" t="n">
        <v>0.004</v>
      </c>
      <c r="G56" s="15" t="n"/>
    </row>
    <row r="57">
      <c r="A57" s="12" t="inlineStr">
        <is>
          <t>Abbott India Ltd.</t>
        </is>
      </c>
      <c r="B57" s="30" t="inlineStr">
        <is>
          <t>INE358A01014</t>
        </is>
      </c>
      <c r="C57" s="30" t="inlineStr">
        <is>
          <t>Pharmaceuticals &amp; Biotechnology</t>
        </is>
      </c>
      <c r="D57" s="13" t="n">
        <v>1894</v>
      </c>
      <c r="E57" s="14" t="n">
        <v>549.73</v>
      </c>
      <c r="F57" s="15" t="n">
        <v>0.0039</v>
      </c>
      <c r="G57" s="15" t="n"/>
    </row>
    <row r="58">
      <c r="A58" s="16" t="inlineStr">
        <is>
          <t>Sub Total</t>
        </is>
      </c>
      <c r="B58" s="31" t="n"/>
      <c r="C58" s="31" t="n"/>
      <c r="D58" s="17" t="n"/>
      <c r="E58" s="37" t="n">
        <v>140533.36</v>
      </c>
      <c r="F58" s="38" t="n">
        <v>0.9991</v>
      </c>
      <c r="G58" s="20" t="n"/>
    </row>
    <row r="59">
      <c r="A59" s="16" t="inlineStr">
        <is>
          <t>(b) Unlisted</t>
        </is>
      </c>
      <c r="B59" s="30" t="n"/>
      <c r="C59" s="30" t="n"/>
      <c r="D59" s="13" t="n"/>
      <c r="E59" s="14" t="n"/>
      <c r="F59" s="15" t="n"/>
      <c r="G59" s="15" t="n"/>
    </row>
    <row r="60">
      <c r="A60" s="16" t="inlineStr">
        <is>
          <t>Sub Total</t>
        </is>
      </c>
      <c r="B60" s="30" t="n"/>
      <c r="C60" s="30" t="n"/>
      <c r="D60" s="13" t="n"/>
      <c r="E60" s="39" t="inlineStr">
        <is>
          <t>NIL</t>
        </is>
      </c>
      <c r="F60" s="40" t="inlineStr">
        <is>
          <t>NIL</t>
        </is>
      </c>
      <c r="G60" s="15" t="n"/>
    </row>
    <row r="61">
      <c r="A61" s="21" t="inlineStr">
        <is>
          <t>TOTAL</t>
        </is>
      </c>
      <c r="B61" s="32" t="n"/>
      <c r="C61" s="32" t="n"/>
      <c r="D61" s="22" t="n"/>
      <c r="E61" s="27" t="n">
        <v>140533.36</v>
      </c>
      <c r="F61" s="28" t="n">
        <v>0.9991</v>
      </c>
      <c r="G61" s="20" t="n"/>
    </row>
    <row r="62">
      <c r="A62" s="12" t="n"/>
      <c r="B62" s="30" t="n"/>
      <c r="C62" s="30" t="n"/>
      <c r="D62" s="13" t="n"/>
      <c r="E62" s="14" t="n"/>
      <c r="F62" s="15" t="n"/>
      <c r="G62" s="15" t="n"/>
    </row>
    <row r="63">
      <c r="A63" s="12" t="n"/>
      <c r="B63" s="30" t="n"/>
      <c r="C63" s="30" t="n"/>
      <c r="D63" s="13" t="n"/>
      <c r="E63" s="14" t="n"/>
      <c r="F63" s="15" t="n"/>
      <c r="G63" s="15" t="n"/>
    </row>
    <row r="64">
      <c r="A64" s="16" t="inlineStr">
        <is>
          <t>TREPS / Reverse Repo</t>
        </is>
      </c>
      <c r="B64" s="30" t="n"/>
      <c r="C64" s="30" t="n"/>
      <c r="D64" s="13" t="n"/>
      <c r="E64" s="14" t="n"/>
      <c r="F64" s="15" t="n"/>
      <c r="G64" s="15" t="n"/>
    </row>
    <row r="65">
      <c r="A65" s="12" t="inlineStr">
        <is>
          <t>Clearing Corporation of India Ltd.</t>
        </is>
      </c>
      <c r="B65" s="30" t="n"/>
      <c r="C65" s="30" t="n"/>
      <c r="D65" s="13" t="n"/>
      <c r="E65" s="14" t="n">
        <v>381.94</v>
      </c>
      <c r="F65" s="15" t="n">
        <v>0.0027</v>
      </c>
      <c r="G65" s="15" t="n">
        <v>0.053335</v>
      </c>
    </row>
    <row r="66">
      <c r="A66" s="16" t="inlineStr">
        <is>
          <t>Sub Total</t>
        </is>
      </c>
      <c r="B66" s="31" t="n"/>
      <c r="C66" s="31" t="n"/>
      <c r="D66" s="17" t="n"/>
      <c r="E66" s="37" t="n">
        <v>381.94</v>
      </c>
      <c r="F66" s="38" t="n">
        <v>0.0027</v>
      </c>
      <c r="G66" s="20" t="n"/>
    </row>
    <row r="67">
      <c r="A67" s="12" t="n"/>
      <c r="B67" s="30" t="n"/>
      <c r="C67" s="30" t="n"/>
      <c r="D67" s="13" t="n"/>
      <c r="E67" s="14" t="n"/>
      <c r="F67" s="15" t="n"/>
      <c r="G67" s="15" t="n"/>
    </row>
    <row r="68">
      <c r="A68" s="21" t="inlineStr">
        <is>
          <t>TOTAL</t>
        </is>
      </c>
      <c r="B68" s="32" t="n"/>
      <c r="C68" s="32" t="n"/>
      <c r="D68" s="22" t="n"/>
      <c r="E68" s="18" t="n">
        <v>381.94</v>
      </c>
      <c r="F68" s="19" t="n">
        <v>0.0027</v>
      </c>
      <c r="G68" s="20" t="n"/>
    </row>
    <row r="69">
      <c r="A69" s="12" t="inlineStr">
        <is>
          <t>Accrued Interest</t>
        </is>
      </c>
      <c r="B69" s="30" t="n"/>
      <c r="C69" s="30" t="n"/>
      <c r="D69" s="13" t="n"/>
      <c r="E69" s="14" t="n">
        <v>0.0558109</v>
      </c>
      <c r="F69" s="15" t="n">
        <v>0</v>
      </c>
      <c r="G69" s="15" t="n"/>
    </row>
    <row r="70">
      <c r="A70" s="12" t="inlineStr">
        <is>
          <t>Net Receivables/(Payables)</t>
        </is>
      </c>
      <c r="B70" s="30" t="n"/>
      <c r="C70" s="30" t="n"/>
      <c r="D70" s="13" t="n"/>
      <c r="E70" s="23" t="n">
        <v>-254.0258109</v>
      </c>
      <c r="F70" s="24" t="n">
        <v>-0.0018</v>
      </c>
      <c r="G70" s="15" t="n">
        <v>0.053335</v>
      </c>
    </row>
    <row r="71">
      <c r="A71" s="25" t="inlineStr">
        <is>
          <t>GRAND TOTAL</t>
        </is>
      </c>
      <c r="B71" s="33" t="n"/>
      <c r="C71" s="33" t="n"/>
      <c r="D71" s="26" t="n"/>
      <c r="E71" s="27" t="n">
        <v>140661.33</v>
      </c>
      <c r="F71" s="28" t="n">
        <v>1</v>
      </c>
      <c r="G71" s="28" t="n"/>
    </row>
    <row r="76">
      <c r="A76" s="74" t="inlineStr">
        <is>
          <t>Notes:</t>
        </is>
      </c>
    </row>
    <row r="77">
      <c r="A77" s="48" t="inlineStr">
        <is>
          <t>1. Security in default beyond its maturiy date</t>
        </is>
      </c>
      <c r="B77" s="34" t="inlineStr">
        <is>
          <t>NIL</t>
        </is>
      </c>
    </row>
    <row r="78">
      <c r="A78" t="inlineStr">
        <is>
          <t>2. NAV at the beginning of the period (Rs. per unit)</t>
        </is>
      </c>
    </row>
    <row r="79">
      <c r="A79" t="inlineStr">
        <is>
          <t>Plan /option (Face Value 10)</t>
        </is>
      </c>
      <c r="B79" t="inlineStr">
        <is>
          <t>As on</t>
        </is>
      </c>
      <c r="C79" t="inlineStr">
        <is>
          <t>As on</t>
        </is>
      </c>
    </row>
    <row r="80">
      <c r="B80" s="49" t="n">
        <v>45989</v>
      </c>
      <c r="C80" s="49" t="n">
        <v>46022</v>
      </c>
    </row>
    <row r="81">
      <c r="A81" t="inlineStr">
        <is>
          <t>Direct Plan  Growth Option</t>
        </is>
      </c>
      <c r="B81" t="n">
        <v>18.7765</v>
      </c>
      <c r="C81" t="n">
        <v>18.2342</v>
      </c>
    </row>
    <row r="82">
      <c r="A82" t="inlineStr">
        <is>
          <t>Direct Plan IDCW Option</t>
        </is>
      </c>
      <c r="B82" t="n">
        <v>18.7795</v>
      </c>
      <c r="C82" t="n">
        <v>18.2372</v>
      </c>
    </row>
    <row r="83">
      <c r="A83" t="inlineStr">
        <is>
          <t>Regular Plan  Growth Option</t>
        </is>
      </c>
      <c r="B83" t="n">
        <v>18.3795</v>
      </c>
      <c r="C83" t="n">
        <v>17.8378</v>
      </c>
    </row>
    <row r="84">
      <c r="A84" t="inlineStr">
        <is>
          <t>Regular Plan IDCW Option</t>
        </is>
      </c>
      <c r="B84" t="n">
        <v>18.3796</v>
      </c>
      <c r="C84" t="n">
        <v>17.8378</v>
      </c>
    </row>
    <row r="86">
      <c r="A86" t="inlineStr">
        <is>
          <t xml:space="preserve">3. Total Dividend (Net) declared during the month </t>
        </is>
      </c>
      <c r="B86" s="34" t="inlineStr">
        <is>
          <t>NIL</t>
        </is>
      </c>
    </row>
    <row r="87">
      <c r="A87" t="inlineStr">
        <is>
          <t>4. Bonus was declared during the month</t>
        </is>
      </c>
      <c r="B87" s="34" t="inlineStr">
        <is>
          <t>NIL</t>
        </is>
      </c>
    </row>
    <row r="88" ht="29" customHeight="1">
      <c r="A88" s="48" t="inlineStr">
        <is>
          <t>5. Investment in Repo of Corporate Debt Securities during the month ended December 31, 2025</t>
        </is>
      </c>
      <c r="B88" s="34" t="inlineStr">
        <is>
          <t>NIL</t>
        </is>
      </c>
    </row>
    <row r="89" ht="29" customHeight="1">
      <c r="A89" s="48" t="inlineStr">
        <is>
          <t>6. Investment in foreign securities/ADRs/GDRs at the end of the month</t>
        </is>
      </c>
      <c r="B89" s="34" t="inlineStr">
        <is>
          <t>NIL</t>
        </is>
      </c>
    </row>
    <row r="90">
      <c r="A90" t="inlineStr">
        <is>
          <t>7. Portfolio Turnover Ratio</t>
        </is>
      </c>
      <c r="B90" s="51" t="n">
        <v>1.1542</v>
      </c>
    </row>
    <row r="91" ht="43.5" customHeight="1">
      <c r="A91" s="48" t="inlineStr">
        <is>
          <t>8. Total gross exposure to derivative instruments (excluding reversed positions) at the end of the month (Rs. in Lakhs)</t>
        </is>
      </c>
      <c r="B91" s="34" t="inlineStr">
        <is>
          <t>NIL</t>
        </is>
      </c>
    </row>
    <row r="92">
      <c r="B92" s="34" t="n"/>
    </row>
    <row r="93" ht="29" customHeight="1">
      <c r="A93" s="48" t="inlineStr">
        <is>
          <t>9. Margin Deposits includes Margin money placed on derivatives other than margin money placed with bank</t>
        </is>
      </c>
      <c r="B93" s="34" t="inlineStr">
        <is>
          <t>NIL</t>
        </is>
      </c>
    </row>
    <row r="94" ht="29" customHeight="1">
      <c r="A94" s="48" t="inlineStr">
        <is>
          <t>10. Value of investment made by other schemes under same management (Rs. In Lakhs)</t>
        </is>
      </c>
      <c r="B94" t="inlineStr">
        <is>
          <t>NIL</t>
        </is>
      </c>
    </row>
    <row r="95" ht="29" customHeight="1">
      <c r="A95" s="48" t="inlineStr">
        <is>
          <t>11. Number of instance of deviation In valuation of securities</t>
        </is>
      </c>
      <c r="B95" s="34" t="inlineStr">
        <is>
          <t>NIL</t>
        </is>
      </c>
    </row>
    <row r="96" ht="29" customHeight="1">
      <c r="A96" s="48" t="inlineStr">
        <is>
          <t>12. Total value and percentage of illiquid equity shares / securities</t>
        </is>
      </c>
      <c r="B96" s="34" t="inlineStr">
        <is>
          <t>NIL</t>
        </is>
      </c>
    </row>
    <row r="98" ht="70" customHeight="1">
      <c r="A98" s="76" t="inlineStr">
        <is>
          <t>Scheme Name</t>
        </is>
      </c>
      <c r="B98" s="76" t="inlineStr">
        <is>
          <t>Risk- O - Meter</t>
        </is>
      </c>
      <c r="C98" s="76" t="inlineStr">
        <is>
          <t>Benchmark of the Scheme</t>
        </is>
      </c>
      <c r="D98" s="76" t="inlineStr">
        <is>
          <t>Benchmark Risk-o-meter</t>
        </is>
      </c>
    </row>
    <row r="99" ht="70" customHeight="1">
      <c r="A99" s="76" t="inlineStr">
        <is>
          <t>Edelweiss NIFTY Midcap 150 Momentum 50 Index Fund</t>
        </is>
      </c>
      <c r="B99" s="76" t="n"/>
      <c r="C99" s="76" t="inlineStr">
        <is>
          <t>NIFTY Midcap 150 Moment 50 TRI</t>
        </is>
      </c>
      <c r="D99" s="76" t="n"/>
      <c r="E9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G54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5.542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NIFTY BANK ETF AS ON DECEMBER 31, 2025</t>
        </is>
      </c>
    </row>
    <row r="2" ht="35" customHeight="1">
      <c r="A2" s="75" t="inlineStr">
        <is>
          <t>(An open-ended exchange traded scheme replicating/tracking Nifty Bank Total return index)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HDFC Bank Ltd.</t>
        </is>
      </c>
      <c r="B8" s="30" t="inlineStr">
        <is>
          <t>INE040A01034</t>
        </is>
      </c>
      <c r="C8" s="30" t="inlineStr">
        <is>
          <t>Banks</t>
        </is>
      </c>
      <c r="D8" s="13" t="n">
        <v>29000</v>
      </c>
      <c r="E8" s="14" t="n">
        <v>287.45</v>
      </c>
      <c r="F8" s="15" t="n">
        <v>0.251</v>
      </c>
      <c r="G8" s="15" t="n"/>
    </row>
    <row r="9">
      <c r="A9" s="12" t="inlineStr">
        <is>
          <t>ICICI Bank Ltd.</t>
        </is>
      </c>
      <c r="B9" s="30" t="inlineStr">
        <is>
          <t>INE090A01021</t>
        </is>
      </c>
      <c r="C9" s="30" t="inlineStr">
        <is>
          <t>Banks</t>
        </is>
      </c>
      <c r="D9" s="13" t="n">
        <v>17172</v>
      </c>
      <c r="E9" s="14" t="n">
        <v>230.6</v>
      </c>
      <c r="F9" s="15" t="n">
        <v>0.2013</v>
      </c>
      <c r="G9" s="15" t="n"/>
    </row>
    <row r="10">
      <c r="A10" s="12" t="inlineStr">
        <is>
          <t>State Bank of India</t>
        </is>
      </c>
      <c r="B10" s="30" t="inlineStr">
        <is>
          <t>INE062A01020</t>
        </is>
      </c>
      <c r="C10" s="30" t="inlineStr">
        <is>
          <t>Banks</t>
        </is>
      </c>
      <c r="D10" s="13" t="n">
        <v>11209</v>
      </c>
      <c r="E10" s="14" t="n">
        <v>110.09</v>
      </c>
      <c r="F10" s="15" t="n">
        <v>0.0961</v>
      </c>
      <c r="G10" s="15" t="n"/>
    </row>
    <row r="11">
      <c r="A11" s="12" t="inlineStr">
        <is>
          <t>Axis Bank Ltd.</t>
        </is>
      </c>
      <c r="B11" s="30" t="inlineStr">
        <is>
          <t>INE238A01034</t>
        </is>
      </c>
      <c r="C11" s="30" t="inlineStr">
        <is>
          <t>Banks</t>
        </is>
      </c>
      <c r="D11" s="13" t="n">
        <v>8367</v>
      </c>
      <c r="E11" s="14" t="n">
        <v>106.21</v>
      </c>
      <c r="F11" s="15" t="n">
        <v>0.0927</v>
      </c>
      <c r="G11" s="15" t="n"/>
    </row>
    <row r="12">
      <c r="A12" s="12" t="inlineStr">
        <is>
          <t>Kotak Mahindra Bank Ltd.</t>
        </is>
      </c>
      <c r="B12" s="30" t="inlineStr">
        <is>
          <t>INE237A01028</t>
        </is>
      </c>
      <c r="C12" s="30" t="inlineStr">
        <is>
          <t>Banks</t>
        </is>
      </c>
      <c r="D12" s="13" t="n">
        <v>4795</v>
      </c>
      <c r="E12" s="14" t="n">
        <v>105.54</v>
      </c>
      <c r="F12" s="15" t="n">
        <v>0.0921</v>
      </c>
      <c r="G12" s="15" t="n"/>
    </row>
    <row r="13">
      <c r="A13" s="12" t="inlineStr">
        <is>
          <t>The Federal Bank Ltd.</t>
        </is>
      </c>
      <c r="B13" s="30" t="inlineStr">
        <is>
          <t>INE171A01029</t>
        </is>
      </c>
      <c r="C13" s="30" t="inlineStr">
        <is>
          <t>Banks</t>
        </is>
      </c>
      <c r="D13" s="13" t="n">
        <v>18433</v>
      </c>
      <c r="E13" s="14" t="n">
        <v>49.23</v>
      </c>
      <c r="F13" s="15" t="n">
        <v>0.043</v>
      </c>
      <c r="G13" s="15" t="n"/>
    </row>
    <row r="14">
      <c r="A14" s="12" t="inlineStr">
        <is>
          <t>IndusInd Bank Ltd.</t>
        </is>
      </c>
      <c r="B14" s="30" t="inlineStr">
        <is>
          <t>INE095A01012</t>
        </is>
      </c>
      <c r="C14" s="30" t="inlineStr">
        <is>
          <t>Banks</t>
        </is>
      </c>
      <c r="D14" s="13" t="n">
        <v>4869</v>
      </c>
      <c r="E14" s="14" t="n">
        <v>42.08</v>
      </c>
      <c r="F14" s="15" t="n">
        <v>0.0367</v>
      </c>
      <c r="G14" s="15" t="n"/>
    </row>
    <row r="15">
      <c r="A15" s="12" t="inlineStr">
        <is>
          <t>AU Small Finance Bank Ltd.</t>
        </is>
      </c>
      <c r="B15" s="30" t="inlineStr">
        <is>
          <t>INE949L01017</t>
        </is>
      </c>
      <c r="C15" s="30" t="inlineStr">
        <is>
          <t>Banks</t>
        </is>
      </c>
      <c r="D15" s="13" t="n">
        <v>4136</v>
      </c>
      <c r="E15" s="14" t="n">
        <v>41.13</v>
      </c>
      <c r="F15" s="15" t="n">
        <v>0.0359</v>
      </c>
      <c r="G15" s="15" t="n"/>
    </row>
    <row r="16">
      <c r="A16" s="12" t="inlineStr">
        <is>
          <t>IDFC First Bank Ltd.</t>
        </is>
      </c>
      <c r="B16" s="30" t="inlineStr">
        <is>
          <t>INE092T01019</t>
        </is>
      </c>
      <c r="C16" s="30" t="inlineStr">
        <is>
          <t>Banks</t>
        </is>
      </c>
      <c r="D16" s="13" t="n">
        <v>47923</v>
      </c>
      <c r="E16" s="14" t="n">
        <v>41.03</v>
      </c>
      <c r="F16" s="15" t="n">
        <v>0.0358</v>
      </c>
      <c r="G16" s="15" t="n"/>
    </row>
    <row r="17">
      <c r="A17" s="12" t="inlineStr">
        <is>
          <t>Bank of Baroda</t>
        </is>
      </c>
      <c r="B17" s="30" t="inlineStr">
        <is>
          <t>INE028A01039</t>
        </is>
      </c>
      <c r="C17" s="30" t="inlineStr">
        <is>
          <t>Banks</t>
        </is>
      </c>
      <c r="D17" s="13" t="n">
        <v>13486</v>
      </c>
      <c r="E17" s="14" t="n">
        <v>39.91</v>
      </c>
      <c r="F17" s="15" t="n">
        <v>0.0348</v>
      </c>
      <c r="G17" s="15" t="n"/>
    </row>
    <row r="18">
      <c r="A18" s="12" t="inlineStr">
        <is>
          <t>Canara Bank</t>
        </is>
      </c>
      <c r="B18" s="30" t="inlineStr">
        <is>
          <t>INE476A01022</t>
        </is>
      </c>
      <c r="C18" s="30" t="inlineStr">
        <is>
          <t>Banks</t>
        </is>
      </c>
      <c r="D18" s="13" t="n">
        <v>24614</v>
      </c>
      <c r="E18" s="14" t="n">
        <v>38.13</v>
      </c>
      <c r="F18" s="15" t="n">
        <v>0.0333</v>
      </c>
      <c r="G18" s="15" t="n"/>
    </row>
    <row r="19">
      <c r="A19" s="12" t="inlineStr">
        <is>
          <t>Punjab National Bank</t>
        </is>
      </c>
      <c r="B19" s="30" t="inlineStr">
        <is>
          <t>INE160A01022</t>
        </is>
      </c>
      <c r="C19" s="30" t="inlineStr">
        <is>
          <t>Banks</t>
        </is>
      </c>
      <c r="D19" s="13" t="n">
        <v>26334</v>
      </c>
      <c r="E19" s="14" t="n">
        <v>32.54</v>
      </c>
      <c r="F19" s="15" t="n">
        <v>0.0284</v>
      </c>
      <c r="G19" s="15" t="n"/>
    </row>
    <row r="20">
      <c r="A20" s="12" t="inlineStr">
        <is>
          <t>Yes Bank Ltd.</t>
        </is>
      </c>
      <c r="B20" s="30" t="inlineStr">
        <is>
          <t>INE528G01035</t>
        </is>
      </c>
      <c r="C20" s="30" t="inlineStr">
        <is>
          <t>Banks</t>
        </is>
      </c>
      <c r="D20" s="13" t="n">
        <v>46253</v>
      </c>
      <c r="E20" s="14" t="n">
        <v>9.99</v>
      </c>
      <c r="F20" s="15" t="n">
        <v>0.008699999999999999</v>
      </c>
      <c r="G20" s="15" t="n"/>
    </row>
    <row r="21">
      <c r="A21" s="12" t="inlineStr">
        <is>
          <t>Union Bank of India</t>
        </is>
      </c>
      <c r="B21" s="30" t="inlineStr">
        <is>
          <t>INE692A01016</t>
        </is>
      </c>
      <c r="C21" s="30" t="inlineStr">
        <is>
          <t>Banks</t>
        </is>
      </c>
      <c r="D21" s="13" t="n">
        <v>5872</v>
      </c>
      <c r="E21" s="14" t="n">
        <v>9.029999999999999</v>
      </c>
      <c r="F21" s="15" t="n">
        <v>0.007900000000000001</v>
      </c>
      <c r="G21" s="15" t="n"/>
    </row>
    <row r="22">
      <c r="A22" s="16" t="inlineStr">
        <is>
          <t>Sub Total</t>
        </is>
      </c>
      <c r="B22" s="31" t="n"/>
      <c r="C22" s="31" t="n"/>
      <c r="D22" s="17" t="n"/>
      <c r="E22" s="37" t="n">
        <v>1142.96</v>
      </c>
      <c r="F22" s="38" t="n">
        <v>0.9977</v>
      </c>
      <c r="G22" s="20" t="n"/>
    </row>
    <row r="23">
      <c r="A23" s="16" t="inlineStr">
        <is>
          <t>(b) Unlisted</t>
        </is>
      </c>
      <c r="B23" s="30" t="n"/>
      <c r="C23" s="30" t="n"/>
      <c r="D23" s="13" t="n"/>
      <c r="E23" s="14" t="n"/>
      <c r="F23" s="15" t="n"/>
      <c r="G23" s="15" t="n"/>
    </row>
    <row r="24">
      <c r="A24" s="16" t="inlineStr">
        <is>
          <t>Sub Total</t>
        </is>
      </c>
      <c r="B24" s="30" t="n"/>
      <c r="C24" s="30" t="n"/>
      <c r="D24" s="13" t="n"/>
      <c r="E24" s="39" t="inlineStr">
        <is>
          <t>NIL</t>
        </is>
      </c>
      <c r="F24" s="40" t="inlineStr">
        <is>
          <t>NIL</t>
        </is>
      </c>
      <c r="G24" s="15" t="n"/>
    </row>
    <row r="25">
      <c r="A25" s="21" t="inlineStr">
        <is>
          <t>TOTAL</t>
        </is>
      </c>
      <c r="B25" s="32" t="n"/>
      <c r="C25" s="32" t="n"/>
      <c r="D25" s="22" t="n"/>
      <c r="E25" s="27" t="n">
        <v>1142.96</v>
      </c>
      <c r="F25" s="28" t="n">
        <v>0.9977</v>
      </c>
      <c r="G25" s="20" t="n"/>
    </row>
    <row r="26">
      <c r="A26" s="12" t="n"/>
      <c r="B26" s="30" t="n"/>
      <c r="C26" s="30" t="n"/>
      <c r="D26" s="13" t="n"/>
      <c r="E26" s="14" t="n"/>
      <c r="F26" s="15" t="n"/>
      <c r="G26" s="15" t="n"/>
    </row>
    <row r="27">
      <c r="A27" s="12" t="inlineStr">
        <is>
          <t>Accrued Interest</t>
        </is>
      </c>
      <c r="B27" s="30" t="n"/>
      <c r="C27" s="30" t="n"/>
      <c r="D27" s="13" t="n"/>
      <c r="E27" s="14" t="n">
        <v>0</v>
      </c>
      <c r="F27" s="15" t="n">
        <v>0</v>
      </c>
      <c r="G27" s="15" t="n"/>
    </row>
    <row r="28">
      <c r="A28" s="12" t="inlineStr">
        <is>
          <t>Net Receivables/(Payables)</t>
        </is>
      </c>
      <c r="B28" s="30" t="n"/>
      <c r="C28" s="30" t="n"/>
      <c r="D28" s="13" t="n"/>
      <c r="E28" s="14" t="n">
        <v>2.38</v>
      </c>
      <c r="F28" s="15" t="n">
        <v>0.0023</v>
      </c>
      <c r="G28" s="15" t="n"/>
    </row>
    <row r="29">
      <c r="A29" s="25" t="inlineStr">
        <is>
          <t>GRAND TOTAL</t>
        </is>
      </c>
      <c r="B29" s="33" t="n"/>
      <c r="C29" s="33" t="n"/>
      <c r="D29" s="26" t="n"/>
      <c r="E29" s="27" t="n">
        <v>1145.34</v>
      </c>
      <c r="F29" s="28" t="n">
        <v>1</v>
      </c>
      <c r="G29" s="28" t="n"/>
    </row>
    <row r="34">
      <c r="A34" s="74" t="inlineStr">
        <is>
          <t>Notes:</t>
        </is>
      </c>
    </row>
    <row r="35">
      <c r="A35" s="48" t="inlineStr">
        <is>
          <t>1. Security in default beyond its maturiy date</t>
        </is>
      </c>
      <c r="B35" s="34" t="inlineStr">
        <is>
          <t>NIL</t>
        </is>
      </c>
    </row>
    <row r="36">
      <c r="A36" t="inlineStr">
        <is>
          <t>2. NAV at the beginning of the period (Rs. per unit)</t>
        </is>
      </c>
    </row>
    <row r="37">
      <c r="A37" t="inlineStr">
        <is>
          <t>Plan /option (Face Value 51)</t>
        </is>
      </c>
      <c r="B37" t="inlineStr">
        <is>
          <t>As on</t>
        </is>
      </c>
      <c r="C37" t="inlineStr">
        <is>
          <t>As on</t>
        </is>
      </c>
    </row>
    <row r="38">
      <c r="B38" s="49" t="n">
        <v>45989</v>
      </c>
      <c r="C38" s="49" t="n">
        <v>46022</v>
      </c>
    </row>
    <row r="39">
      <c r="A39" t="inlineStr">
        <is>
          <t>Regular Plan  Growth Option</t>
        </is>
      </c>
      <c r="B39" t="n">
        <v>60.1158</v>
      </c>
      <c r="C39" t="n">
        <v>59.9198</v>
      </c>
    </row>
    <row r="41">
      <c r="A41" t="inlineStr">
        <is>
          <t xml:space="preserve">3. Total Dividend (Net) declared during the month </t>
        </is>
      </c>
      <c r="B41" s="34" t="inlineStr">
        <is>
          <t>NIL</t>
        </is>
      </c>
    </row>
    <row r="42">
      <c r="A42" t="inlineStr">
        <is>
          <t>4. Bonus was declared during the month</t>
        </is>
      </c>
      <c r="B42" s="34" t="inlineStr">
        <is>
          <t>NIL</t>
        </is>
      </c>
    </row>
    <row r="43" ht="29" customHeight="1">
      <c r="A43" s="48" t="inlineStr">
        <is>
          <t>5. Investment in Repo of Corporate Debt Securities during the month ended December 31, 2025</t>
        </is>
      </c>
      <c r="B43" s="34" t="inlineStr">
        <is>
          <t>NIL</t>
        </is>
      </c>
    </row>
    <row r="44" ht="29" customHeight="1">
      <c r="A44" s="48" t="inlineStr">
        <is>
          <t>6. Investment in foreign securities/ADRs/GDRs at the end of the month</t>
        </is>
      </c>
      <c r="B44" s="34" t="inlineStr">
        <is>
          <t>NIL</t>
        </is>
      </c>
    </row>
    <row r="45">
      <c r="A45" t="inlineStr">
        <is>
          <t>7. Portfolio Turnover Ratio</t>
        </is>
      </c>
      <c r="B45" s="51" t="n">
        <v>1.0241</v>
      </c>
    </row>
    <row r="46" ht="43.5" customHeight="1">
      <c r="A46" s="48" t="inlineStr">
        <is>
          <t>8. Total gross exposure to derivative instruments (excluding reversed positions) at the end of the month (Rs. in Lakhs)</t>
        </is>
      </c>
      <c r="B46" s="34" t="inlineStr">
        <is>
          <t>NIL</t>
        </is>
      </c>
    </row>
    <row r="47">
      <c r="B47" s="34" t="n"/>
    </row>
    <row r="48" ht="29" customHeight="1">
      <c r="A48" s="48" t="inlineStr">
        <is>
          <t>9. Margin Deposits includes Margin money placed on derivatives other than margin money placed with bank</t>
        </is>
      </c>
      <c r="B48" s="34" t="inlineStr">
        <is>
          <t>NIL</t>
        </is>
      </c>
    </row>
    <row r="49" ht="29" customHeight="1">
      <c r="A49" s="48" t="inlineStr">
        <is>
          <t>10. Value of investment made by other schemes under same management (Rs. In Lakhs)</t>
        </is>
      </c>
      <c r="B49" t="n">
        <v>634.48</v>
      </c>
    </row>
    <row r="50" ht="29" customHeight="1">
      <c r="A50" s="48" t="inlineStr">
        <is>
          <t>11. Number of instance of deviation In valuation of securities</t>
        </is>
      </c>
      <c r="B50" s="34" t="inlineStr">
        <is>
          <t>NIL</t>
        </is>
      </c>
    </row>
    <row r="51" ht="29" customHeight="1">
      <c r="A51" s="48" t="inlineStr">
        <is>
          <t>12. Total value and percentage of illiquid equity shares / securities</t>
        </is>
      </c>
      <c r="B51" s="34" t="inlineStr">
        <is>
          <t>NIL</t>
        </is>
      </c>
    </row>
    <row r="53" ht="70" customHeight="1">
      <c r="A53" s="76" t="inlineStr">
        <is>
          <t>Scheme Name</t>
        </is>
      </c>
      <c r="B53" s="76" t="inlineStr">
        <is>
          <t>Risk- O - Meter</t>
        </is>
      </c>
      <c r="C53" s="76" t="inlineStr">
        <is>
          <t>Benchmark of the Scheme</t>
        </is>
      </c>
      <c r="D53" s="76" t="inlineStr">
        <is>
          <t>Benchmark Risk-o-meter</t>
        </is>
      </c>
    </row>
    <row r="54" ht="70" customHeight="1">
      <c r="A54" s="76" t="inlineStr">
        <is>
          <t>Edelweiss Nifty Bank ETF</t>
        </is>
      </c>
      <c r="B54" s="76" t="n"/>
      <c r="C54" s="76" t="inlineStr">
        <is>
          <t>NIFTY Bank TRI</t>
        </is>
      </c>
      <c r="D54" s="76" t="n"/>
      <c r="E54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G90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CRISIL IBX 50:50 GILT PLUS SDL APRIL 2037 INDEX FUND AS ON DECEMBER 31, 2025</t>
        </is>
      </c>
    </row>
    <row r="2" ht="35" customHeight="1">
      <c r="A2" s="75" t="inlineStr">
        <is>
          <t>(An open-ended target maturity Index Fund investing in the constituents of CRISIL IBX 50:50 Gilt Plus SDL Index – April 2037. A relatively high interest rate risk and relatively low credit risk)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Equity &amp; Equity related</t>
        </is>
      </c>
      <c r="B7" s="30" t="n"/>
      <c r="C7" s="30" t="n"/>
      <c r="D7" s="13" t="n"/>
      <c r="E7" s="14" t="inlineStr">
        <is>
          <t>NIL</t>
        </is>
      </c>
      <c r="F7" s="15" t="inlineStr">
        <is>
          <t>NIL</t>
        </is>
      </c>
      <c r="G7" s="15" t="n"/>
    </row>
    <row r="8">
      <c r="A8" s="16" t="inlineStr">
        <is>
          <t>Debt Instruments</t>
        </is>
      </c>
      <c r="B8" s="30" t="n"/>
      <c r="C8" s="30" t="n"/>
      <c r="D8" s="13" t="n"/>
      <c r="E8" s="14" t="n"/>
      <c r="F8" s="15" t="n"/>
      <c r="G8" s="15" t="n"/>
    </row>
    <row r="9">
      <c r="A9" s="16" t="inlineStr">
        <is>
          <t>(a) Listed / Awaiting listing on Stock Exchanges</t>
        </is>
      </c>
      <c r="B9" s="30" t="n"/>
      <c r="C9" s="30" t="n"/>
      <c r="D9" s="13" t="n"/>
      <c r="E9" s="14" t="n"/>
      <c r="F9" s="15" t="n"/>
      <c r="G9" s="15" t="n"/>
    </row>
    <row r="10">
      <c r="A10" s="16" t="inlineStr">
        <is>
          <t>Sub Total</t>
        </is>
      </c>
      <c r="B10" s="30" t="n"/>
      <c r="C10" s="30" t="n"/>
      <c r="D10" s="13" t="n"/>
      <c r="E10" s="35" t="inlineStr">
        <is>
          <t>NIL</t>
        </is>
      </c>
      <c r="F10" s="36" t="inlineStr">
        <is>
          <t>NIL</t>
        </is>
      </c>
      <c r="G10" s="15" t="n"/>
    </row>
    <row r="11">
      <c r="A11" s="12" t="n"/>
      <c r="B11" s="30" t="n"/>
      <c r="C11" s="30" t="n"/>
      <c r="D11" s="13" t="n"/>
      <c r="E11" s="14" t="n"/>
      <c r="F11" s="15" t="n"/>
      <c r="G11" s="15" t="n"/>
    </row>
    <row r="12">
      <c r="A12" s="16" t="inlineStr">
        <is>
          <t>Government Securities</t>
        </is>
      </c>
      <c r="B12" s="30" t="n"/>
      <c r="C12" s="30" t="n"/>
      <c r="D12" s="13" t="n"/>
      <c r="E12" s="14" t="n"/>
      <c r="F12" s="15" t="n"/>
      <c r="G12" s="15" t="n"/>
    </row>
    <row r="13">
      <c r="A13" s="12" t="inlineStr">
        <is>
          <t>7.41% GOVT OF INDIA RED 19-12-2036</t>
        </is>
      </c>
      <c r="B13" s="30" t="inlineStr">
        <is>
          <t>IN0020220102</t>
        </is>
      </c>
      <c r="C13" s="30" t="inlineStr">
        <is>
          <t>SOVEREIGN</t>
        </is>
      </c>
      <c r="D13" s="13" t="n">
        <v>35500000</v>
      </c>
      <c r="E13" s="14" t="n">
        <v>37070.84</v>
      </c>
      <c r="F13" s="15" t="n">
        <v>0.383</v>
      </c>
      <c r="G13" s="15" t="n">
        <v>0.069463</v>
      </c>
    </row>
    <row r="14">
      <c r="A14" s="12" t="inlineStr">
        <is>
          <t>7.54% GOVT OF INDIA RED 23-05-2036</t>
        </is>
      </c>
      <c r="B14" s="30" t="inlineStr">
        <is>
          <t>IN0020220029</t>
        </is>
      </c>
      <c r="C14" s="30" t="inlineStr">
        <is>
          <t>SOVEREIGN</t>
        </is>
      </c>
      <c r="D14" s="13" t="n">
        <v>9000000</v>
      </c>
      <c r="E14" s="14" t="n">
        <v>9499.530000000001</v>
      </c>
      <c r="F14" s="15" t="n">
        <v>0.09810000000000001</v>
      </c>
      <c r="G14" s="15" t="n">
        <v>0.069008</v>
      </c>
    </row>
    <row r="15">
      <c r="A15" s="16" t="inlineStr">
        <is>
          <t>Sub Total</t>
        </is>
      </c>
      <c r="B15" s="31" t="n"/>
      <c r="C15" s="31" t="n"/>
      <c r="D15" s="17" t="n"/>
      <c r="E15" s="18" t="n">
        <v>46570.37</v>
      </c>
      <c r="F15" s="19" t="n">
        <v>0.4811</v>
      </c>
      <c r="G15" s="20" t="n"/>
    </row>
    <row r="16">
      <c r="A16" s="12" t="n"/>
      <c r="B16" s="30" t="n"/>
      <c r="C16" s="30" t="n"/>
      <c r="D16" s="13" t="n"/>
      <c r="E16" s="14" t="n"/>
      <c r="F16" s="15" t="n"/>
      <c r="G16" s="15" t="n"/>
    </row>
    <row r="17">
      <c r="A17" s="16" t="inlineStr">
        <is>
          <t>State Development Loan</t>
        </is>
      </c>
      <c r="B17" s="30" t="n"/>
      <c r="C17" s="30" t="n"/>
      <c r="D17" s="13" t="n"/>
      <c r="E17" s="14" t="n"/>
      <c r="F17" s="15" t="n"/>
      <c r="G17" s="15" t="n"/>
    </row>
    <row r="18">
      <c r="A18" s="12" t="inlineStr">
        <is>
          <t>7.84% TELANGANA SDL RED 03-08-2036</t>
        </is>
      </c>
      <c r="B18" s="30" t="inlineStr">
        <is>
          <t>IN4520220109</t>
        </is>
      </c>
      <c r="C18" s="30" t="inlineStr">
        <is>
          <t>SOVEREIGN</t>
        </is>
      </c>
      <c r="D18" s="13" t="n">
        <v>12000000</v>
      </c>
      <c r="E18" s="14" t="n">
        <v>12337.4</v>
      </c>
      <c r="F18" s="15" t="n">
        <v>0.1275</v>
      </c>
      <c r="G18" s="15" t="n">
        <v>0.075888</v>
      </c>
    </row>
    <row r="19">
      <c r="A19" s="12" t="inlineStr">
        <is>
          <t>7.74% UTTAR PRADESH SDL 15-03-2037</t>
        </is>
      </c>
      <c r="B19" s="30" t="inlineStr">
        <is>
          <t>IN3320220152</t>
        </is>
      </c>
      <c r="C19" s="30" t="inlineStr">
        <is>
          <t>SOVEREIGN</t>
        </is>
      </c>
      <c r="D19" s="13" t="n">
        <v>9323700</v>
      </c>
      <c r="E19" s="14" t="n">
        <v>9525.6</v>
      </c>
      <c r="F19" s="15" t="n">
        <v>0.0984</v>
      </c>
      <c r="G19" s="15" t="n">
        <v>0.07588</v>
      </c>
    </row>
    <row r="20">
      <c r="A20" s="12" t="inlineStr">
        <is>
          <t>8.03% ANDHRA PRADESH SDL RED 20-07-2036</t>
        </is>
      </c>
      <c r="B20" s="30" t="inlineStr">
        <is>
          <t>IN1020220332</t>
        </is>
      </c>
      <c r="C20" s="30" t="inlineStr">
        <is>
          <t>SOVEREIGN</t>
        </is>
      </c>
      <c r="D20" s="13" t="n">
        <v>5000000</v>
      </c>
      <c r="E20" s="14" t="n">
        <v>5219.89</v>
      </c>
      <c r="F20" s="15" t="n">
        <v>0.0539</v>
      </c>
      <c r="G20" s="15" t="n">
        <v>0.075584</v>
      </c>
    </row>
    <row r="21">
      <c r="A21" s="12" t="inlineStr">
        <is>
          <t>7.89% TELANGANA SDL RED 27-10-2036</t>
        </is>
      </c>
      <c r="B21" s="30" t="inlineStr">
        <is>
          <t>IN4520220224</t>
        </is>
      </c>
      <c r="C21" s="30" t="inlineStr">
        <is>
          <t>SOVEREIGN</t>
        </is>
      </c>
      <c r="D21" s="13" t="n">
        <v>5000000</v>
      </c>
      <c r="E21" s="14" t="n">
        <v>5160.68</v>
      </c>
      <c r="F21" s="15" t="n">
        <v>0.0533</v>
      </c>
      <c r="G21" s="15" t="n">
        <v>0.075888</v>
      </c>
    </row>
    <row r="22">
      <c r="A22" s="12" t="inlineStr">
        <is>
          <t>7.75% RAJASTHAN SDL RED 08-11-2036</t>
        </is>
      </c>
      <c r="B22" s="30" t="inlineStr">
        <is>
          <t>IN2920230306</t>
        </is>
      </c>
      <c r="C22" s="30" t="inlineStr">
        <is>
          <t>SOVEREIGN</t>
        </is>
      </c>
      <c r="D22" s="13" t="n">
        <v>5000000</v>
      </c>
      <c r="E22" s="14" t="n">
        <v>5105.68</v>
      </c>
      <c r="F22" s="15" t="n">
        <v>0.0527</v>
      </c>
      <c r="G22" s="15" t="n">
        <v>0.07599599999999999</v>
      </c>
    </row>
    <row r="23">
      <c r="A23" s="12" t="inlineStr">
        <is>
          <t>7.72% ANDHRA PRADESH SDL RED 25-10-2036</t>
        </is>
      </c>
      <c r="B23" s="30" t="inlineStr">
        <is>
          <t>IN1020230539</t>
        </is>
      </c>
      <c r="C23" s="30" t="inlineStr">
        <is>
          <t>SOVEREIGN</t>
        </is>
      </c>
      <c r="D23" s="13" t="n">
        <v>3107800</v>
      </c>
      <c r="E23" s="14" t="n">
        <v>3177.95</v>
      </c>
      <c r="F23" s="15" t="n">
        <v>0.0328</v>
      </c>
      <c r="G23" s="15" t="n">
        <v>0.07548100000000001</v>
      </c>
    </row>
    <row r="24">
      <c r="A24" s="12" t="inlineStr">
        <is>
          <t>7.83% TELANGANA SDL RED 04-10-2036</t>
        </is>
      </c>
      <c r="B24" s="30" t="inlineStr">
        <is>
          <t>IN4520220216</t>
        </is>
      </c>
      <c r="C24" s="30" t="inlineStr">
        <is>
          <t>SOVEREIGN</t>
        </is>
      </c>
      <c r="D24" s="13" t="n">
        <v>3000000</v>
      </c>
      <c r="E24" s="14" t="n">
        <v>3082.83</v>
      </c>
      <c r="F24" s="15" t="n">
        <v>0.0318</v>
      </c>
      <c r="G24" s="15" t="n">
        <v>0.075888</v>
      </c>
    </row>
    <row r="25">
      <c r="A25" s="12" t="inlineStr">
        <is>
          <t>7.47% ANDHRA PRADESH SDL RED 26-04-2037</t>
        </is>
      </c>
      <c r="B25" s="30" t="inlineStr">
        <is>
          <t>IN1020230067</t>
        </is>
      </c>
      <c r="C25" s="30" t="inlineStr">
        <is>
          <t>SOVEREIGN</t>
        </is>
      </c>
      <c r="D25" s="13" t="n">
        <v>1000000</v>
      </c>
      <c r="E25" s="14" t="n">
        <v>999.58</v>
      </c>
      <c r="F25" s="15" t="n">
        <v>0.0103</v>
      </c>
      <c r="G25" s="15" t="n">
        <v>0.076131</v>
      </c>
    </row>
    <row r="26">
      <c r="A26" s="12" t="inlineStr">
        <is>
          <t>7.24% KARNATAKA SDL RED 10-03-2037</t>
        </is>
      </c>
      <c r="B26" s="30" t="inlineStr">
        <is>
          <t>IN1920200657</t>
        </is>
      </c>
      <c r="C26" s="30" t="inlineStr">
        <is>
          <t>SOVEREIGN</t>
        </is>
      </c>
      <c r="D26" s="13" t="n">
        <v>1000000</v>
      </c>
      <c r="E26" s="14" t="n">
        <v>986.67</v>
      </c>
      <c r="F26" s="15" t="n">
        <v>0.0102</v>
      </c>
      <c r="G26" s="15" t="n">
        <v>0.075528</v>
      </c>
    </row>
    <row r="27">
      <c r="A27" s="12" t="inlineStr">
        <is>
          <t>7.97% ANDHRA PRADESH SDL RED 10-08-2036</t>
        </is>
      </c>
      <c r="B27" s="30" t="inlineStr">
        <is>
          <t>IN1020220407</t>
        </is>
      </c>
      <c r="C27" s="30" t="inlineStr">
        <is>
          <t>SOVEREIGN</t>
        </is>
      </c>
      <c r="D27" s="13" t="n">
        <v>500000</v>
      </c>
      <c r="E27" s="14" t="n">
        <v>520.23</v>
      </c>
      <c r="F27" s="15" t="n">
        <v>0.0054</v>
      </c>
      <c r="G27" s="15" t="n">
        <v>0.07548000000000001</v>
      </c>
    </row>
    <row r="28">
      <c r="A28" s="12" t="inlineStr">
        <is>
          <t>7.94% TELANGANA SDL RED 29-06-2036</t>
        </is>
      </c>
      <c r="B28" s="30" t="inlineStr">
        <is>
          <t>IN4520220042</t>
        </is>
      </c>
      <c r="C28" s="30" t="inlineStr">
        <is>
          <t>SOVEREIGN</t>
        </is>
      </c>
      <c r="D28" s="13" t="n">
        <v>500000</v>
      </c>
      <c r="E28" s="14" t="n">
        <v>517.62</v>
      </c>
      <c r="F28" s="15" t="n">
        <v>0.0053</v>
      </c>
      <c r="G28" s="15" t="n">
        <v>0.075888</v>
      </c>
    </row>
    <row r="29">
      <c r="A29" s="12" t="inlineStr">
        <is>
          <t>7.72% KARNATAKA SDL RED 10-01-2037</t>
        </is>
      </c>
      <c r="B29" s="30" t="inlineStr">
        <is>
          <t>IN1920230191</t>
        </is>
      </c>
      <c r="C29" s="30" t="inlineStr">
        <is>
          <t>SOVEREIGN</t>
        </is>
      </c>
      <c r="D29" s="13" t="n">
        <v>500000</v>
      </c>
      <c r="E29" s="14" t="n">
        <v>511.32</v>
      </c>
      <c r="F29" s="15" t="n">
        <v>0.0053</v>
      </c>
      <c r="G29" s="15" t="n">
        <v>0.075528</v>
      </c>
    </row>
    <row r="30">
      <c r="A30" s="12" t="inlineStr">
        <is>
          <t>7.45% MAHARASHTRA SDL RED 20-03-2037</t>
        </is>
      </c>
      <c r="B30" s="30" t="inlineStr">
        <is>
          <t>IN2220230295</t>
        </is>
      </c>
      <c r="C30" s="30" t="inlineStr">
        <is>
          <t>SOVEREIGN</t>
        </is>
      </c>
      <c r="D30" s="13" t="n">
        <v>500000</v>
      </c>
      <c r="E30" s="14" t="n">
        <v>501.22</v>
      </c>
      <c r="F30" s="15" t="n">
        <v>0.0052</v>
      </c>
      <c r="G30" s="15" t="n">
        <v>0.075528</v>
      </c>
    </row>
    <row r="31">
      <c r="A31" s="12" t="inlineStr">
        <is>
          <t>7.45% KARNATAKA SDL RED 20-03-2037</t>
        </is>
      </c>
      <c r="B31" s="30" t="inlineStr">
        <is>
          <t>IN1920230357</t>
        </is>
      </c>
      <c r="C31" s="30" t="inlineStr">
        <is>
          <t>SOVEREIGN</t>
        </is>
      </c>
      <c r="D31" s="13" t="n">
        <v>500000</v>
      </c>
      <c r="E31" s="14" t="n">
        <v>501.22</v>
      </c>
      <c r="F31" s="15" t="n">
        <v>0.0052</v>
      </c>
      <c r="G31" s="15" t="n">
        <v>0.075528</v>
      </c>
    </row>
    <row r="32">
      <c r="A32" s="16" t="inlineStr">
        <is>
          <t>Sub Total</t>
        </is>
      </c>
      <c r="B32" s="31" t="n"/>
      <c r="C32" s="31" t="n"/>
      <c r="D32" s="17" t="n"/>
      <c r="E32" s="18" t="n">
        <v>48147.89</v>
      </c>
      <c r="F32" s="19" t="n">
        <v>0.4973</v>
      </c>
      <c r="G32" s="20" t="n"/>
    </row>
    <row r="33">
      <c r="A33" s="12" t="n"/>
      <c r="B33" s="30" t="n"/>
      <c r="C33" s="30" t="n"/>
      <c r="D33" s="13" t="n"/>
      <c r="E33" s="14" t="n"/>
      <c r="F33" s="15" t="n"/>
      <c r="G33" s="15" t="n"/>
    </row>
    <row r="34">
      <c r="A34" s="12" t="n"/>
      <c r="B34" s="30" t="n"/>
      <c r="C34" s="30" t="n"/>
      <c r="D34" s="13" t="n"/>
      <c r="E34" s="14" t="n"/>
      <c r="F34" s="15" t="n"/>
      <c r="G34" s="15" t="n"/>
    </row>
    <row r="35">
      <c r="A35" s="16" t="inlineStr">
        <is>
          <t>(b)Privately Placed/Unlisted</t>
        </is>
      </c>
      <c r="B35" s="30" t="n"/>
      <c r="C35" s="30" t="n"/>
      <c r="D35" s="13" t="n"/>
      <c r="E35" s="14" t="n"/>
      <c r="F35" s="15" t="n"/>
      <c r="G35" s="15" t="n"/>
    </row>
    <row r="36">
      <c r="A36" s="16" t="inlineStr">
        <is>
          <t>Sub Total</t>
        </is>
      </c>
      <c r="B36" s="30" t="n"/>
      <c r="C36" s="30" t="n"/>
      <c r="D36" s="13" t="n"/>
      <c r="E36" s="35" t="inlineStr">
        <is>
          <t>NIL</t>
        </is>
      </c>
      <c r="F36" s="36" t="inlineStr">
        <is>
          <t>NIL</t>
        </is>
      </c>
      <c r="G36" s="15" t="n"/>
    </row>
    <row r="37">
      <c r="A37" s="12" t="n"/>
      <c r="B37" s="30" t="n"/>
      <c r="C37" s="30" t="n"/>
      <c r="D37" s="13" t="n"/>
      <c r="E37" s="14" t="n"/>
      <c r="F37" s="15" t="n"/>
      <c r="G37" s="15" t="n"/>
    </row>
    <row r="38">
      <c r="A38" s="16" t="inlineStr">
        <is>
          <t>(c)Securitised Debt Instruments</t>
        </is>
      </c>
      <c r="B38" s="30" t="n"/>
      <c r="C38" s="30" t="n"/>
      <c r="D38" s="13" t="n"/>
      <c r="E38" s="14" t="n"/>
      <c r="F38" s="15" t="n"/>
      <c r="G38" s="15" t="n"/>
    </row>
    <row r="39">
      <c r="A39" s="16" t="inlineStr">
        <is>
          <t>Sub Total</t>
        </is>
      </c>
      <c r="B39" s="30" t="n"/>
      <c r="C39" s="30" t="n"/>
      <c r="D39" s="13" t="n"/>
      <c r="E39" s="35" t="inlineStr">
        <is>
          <t>NIL</t>
        </is>
      </c>
      <c r="F39" s="36" t="inlineStr">
        <is>
          <t>NIL</t>
        </is>
      </c>
      <c r="G39" s="15" t="n"/>
    </row>
    <row r="40">
      <c r="A40" s="12" t="n"/>
      <c r="B40" s="30" t="n"/>
      <c r="C40" s="30" t="n"/>
      <c r="D40" s="13" t="n"/>
      <c r="E40" s="14" t="n"/>
      <c r="F40" s="15" t="n"/>
      <c r="G40" s="15" t="n"/>
    </row>
    <row r="41">
      <c r="A41" s="21" t="inlineStr">
        <is>
          <t>TOTAL</t>
        </is>
      </c>
      <c r="B41" s="32" t="n"/>
      <c r="C41" s="32" t="n"/>
      <c r="D41" s="22" t="n"/>
      <c r="E41" s="18" t="n">
        <v>94718.25999999999</v>
      </c>
      <c r="F41" s="19" t="n">
        <v>0.9784</v>
      </c>
      <c r="G41" s="20" t="n"/>
    </row>
    <row r="42">
      <c r="A42" s="12" t="n"/>
      <c r="B42" s="30" t="n"/>
      <c r="C42" s="30" t="n"/>
      <c r="D42" s="13" t="n"/>
      <c r="E42" s="14" t="n"/>
      <c r="F42" s="15" t="n"/>
      <c r="G42" s="15" t="n"/>
    </row>
    <row r="43">
      <c r="A43" s="12" t="n"/>
      <c r="B43" s="30" t="n"/>
      <c r="C43" s="30" t="n"/>
      <c r="D43" s="13" t="n"/>
      <c r="E43" s="14" t="n"/>
      <c r="F43" s="15" t="n"/>
      <c r="G43" s="15" t="n"/>
    </row>
    <row r="44">
      <c r="A44" s="16" t="inlineStr">
        <is>
          <t>TREPS / Reverse Repo</t>
        </is>
      </c>
      <c r="B44" s="30" t="n"/>
      <c r="C44" s="30" t="n"/>
      <c r="D44" s="13" t="n"/>
      <c r="E44" s="14" t="n"/>
      <c r="F44" s="15" t="n"/>
      <c r="G44" s="15" t="n"/>
    </row>
    <row r="45">
      <c r="A45" s="12" t="inlineStr">
        <is>
          <t>Clearing Corporation of India Ltd.</t>
        </is>
      </c>
      <c r="B45" s="30" t="n"/>
      <c r="C45" s="30" t="n"/>
      <c r="D45" s="13" t="n"/>
      <c r="E45" s="14" t="n">
        <v>833.88</v>
      </c>
      <c r="F45" s="15" t="n">
        <v>0.0086</v>
      </c>
      <c r="G45" s="15" t="n">
        <v>0.053335</v>
      </c>
    </row>
    <row r="46">
      <c r="A46" s="16" t="inlineStr">
        <is>
          <t>Sub Total</t>
        </is>
      </c>
      <c r="B46" s="31" t="n"/>
      <c r="C46" s="31" t="n"/>
      <c r="D46" s="17" t="n"/>
      <c r="E46" s="18" t="n">
        <v>833.88</v>
      </c>
      <c r="F46" s="19" t="n">
        <v>0.0086</v>
      </c>
      <c r="G46" s="20" t="n"/>
    </row>
    <row r="47">
      <c r="A47" s="12" t="n"/>
      <c r="B47" s="30" t="n"/>
      <c r="C47" s="30" t="n"/>
      <c r="D47" s="13" t="n"/>
      <c r="E47" s="14" t="n"/>
      <c r="F47" s="15" t="n"/>
      <c r="G47" s="15" t="n"/>
    </row>
    <row r="48">
      <c r="A48" s="21" t="inlineStr">
        <is>
          <t>TOTAL</t>
        </is>
      </c>
      <c r="B48" s="32" t="n"/>
      <c r="C48" s="32" t="n"/>
      <c r="D48" s="22" t="n"/>
      <c r="E48" s="18" t="n">
        <v>833.88</v>
      </c>
      <c r="F48" s="19" t="n">
        <v>0.0086</v>
      </c>
      <c r="G48" s="20" t="n"/>
    </row>
    <row r="49">
      <c r="A49" s="12" t="inlineStr">
        <is>
          <t>Accrued Interest</t>
        </is>
      </c>
      <c r="B49" s="30" t="n"/>
      <c r="C49" s="30" t="n"/>
      <c r="D49" s="13" t="n"/>
      <c r="E49" s="14" t="n">
        <v>1257.0678956</v>
      </c>
      <c r="F49" s="15" t="n">
        <v>0.012987</v>
      </c>
      <c r="G49" s="15" t="n"/>
    </row>
    <row r="50">
      <c r="A50" s="12" t="inlineStr">
        <is>
          <t>Net Receivables/(Payables)</t>
        </is>
      </c>
      <c r="B50" s="30" t="n"/>
      <c r="C50" s="30" t="n"/>
      <c r="D50" s="13" t="n"/>
      <c r="E50" s="23" t="n">
        <v>-15.0578956</v>
      </c>
      <c r="F50" s="15" t="n">
        <v>1.3e-05</v>
      </c>
      <c r="G50" s="15" t="n">
        <v>0.053335</v>
      </c>
    </row>
    <row r="51">
      <c r="A51" s="25" t="inlineStr">
        <is>
          <t>GRAND TOTAL</t>
        </is>
      </c>
      <c r="B51" s="33" t="n"/>
      <c r="C51" s="33" t="n"/>
      <c r="D51" s="26" t="n"/>
      <c r="E51" s="27" t="n">
        <v>96794.14999999999</v>
      </c>
      <c r="F51" s="28" t="n">
        <v>1</v>
      </c>
      <c r="G51" s="28" t="n"/>
    </row>
    <row r="53">
      <c r="A53" s="74" t="inlineStr">
        <is>
          <t>**Non Traded Security</t>
        </is>
      </c>
    </row>
    <row r="54">
      <c r="A54" s="74" t="inlineStr">
        <is>
          <t>In accordance with SEBI Circular no. SEBI/HO/IMD/PoD2/P/CIR/2024/183 dated December 13, 2024, Debt Index Replication Factor (DIRF) is 98.63%.</t>
        </is>
      </c>
    </row>
    <row r="56">
      <c r="A56" s="74" t="inlineStr">
        <is>
          <t>Notes:</t>
        </is>
      </c>
    </row>
    <row r="57">
      <c r="A57" s="48" t="inlineStr">
        <is>
          <t>1. Security in default beyond its maturiy date</t>
        </is>
      </c>
      <c r="B57" s="34" t="inlineStr">
        <is>
          <t>NIL</t>
        </is>
      </c>
    </row>
    <row r="58">
      <c r="A58" t="inlineStr">
        <is>
          <t>2. NAV at the beginning of the period (Rs. per unit)</t>
        </is>
      </c>
    </row>
    <row r="59">
      <c r="A59" t="inlineStr">
        <is>
          <t>Plan /option (Face Value 10)</t>
        </is>
      </c>
      <c r="B59" t="inlineStr">
        <is>
          <t>As on</t>
        </is>
      </c>
      <c r="C59" t="inlineStr">
        <is>
          <t>As on</t>
        </is>
      </c>
    </row>
    <row r="60">
      <c r="B60" s="49" t="n">
        <v>45989</v>
      </c>
      <c r="C60" s="49" t="n">
        <v>46022</v>
      </c>
    </row>
    <row r="61">
      <c r="A61" t="inlineStr">
        <is>
          <t>Direct Plan  Growth Option</t>
        </is>
      </c>
      <c r="B61" t="n">
        <v>13.0805</v>
      </c>
      <c r="C61" t="n">
        <v>13.0293</v>
      </c>
    </row>
    <row r="62">
      <c r="A62" t="inlineStr">
        <is>
          <t>Direct Plan IDCW Option</t>
        </is>
      </c>
      <c r="B62" t="n">
        <v>13.0806</v>
      </c>
      <c r="C62" t="n">
        <v>13.0293</v>
      </c>
    </row>
    <row r="63">
      <c r="A63" t="inlineStr">
        <is>
          <t>Regular Plan  Growth Option</t>
        </is>
      </c>
      <c r="B63" t="n">
        <v>12.968</v>
      </c>
      <c r="C63" t="n">
        <v>12.9136</v>
      </c>
    </row>
    <row r="64">
      <c r="A64" t="inlineStr">
        <is>
          <t>Regular Plan IDCW Option</t>
        </is>
      </c>
      <c r="B64" t="n">
        <v>12.9683</v>
      </c>
      <c r="C64" t="n">
        <v>12.9138</v>
      </c>
    </row>
    <row r="66">
      <c r="A66" t="inlineStr">
        <is>
          <t xml:space="preserve">3. Total Dividend (Net) declared during the month </t>
        </is>
      </c>
      <c r="B66" s="34" t="inlineStr">
        <is>
          <t>NIL</t>
        </is>
      </c>
    </row>
    <row r="67">
      <c r="A67" t="inlineStr">
        <is>
          <t>4. Bonus was declared during the month</t>
        </is>
      </c>
      <c r="B67" s="34" t="inlineStr">
        <is>
          <t>NIL</t>
        </is>
      </c>
    </row>
    <row r="68" ht="29" customHeight="1">
      <c r="A68" s="48" t="inlineStr">
        <is>
          <t>5. Investment in Repo of Corporate Debt Securities during the month ended December 31, 2025</t>
        </is>
      </c>
      <c r="B68" s="34" t="inlineStr">
        <is>
          <t>NIL</t>
        </is>
      </c>
    </row>
    <row r="69" ht="29" customHeight="1">
      <c r="A69" s="48" t="inlineStr">
        <is>
          <t>6. Investment in foreign securities/ADRs/GDRs at the end of the month</t>
        </is>
      </c>
      <c r="B69" s="34" t="inlineStr">
        <is>
          <t>NIL</t>
        </is>
      </c>
    </row>
    <row r="70">
      <c r="A70" t="inlineStr">
        <is>
          <t>7. Average Portfolio Maturity</t>
        </is>
      </c>
      <c r="B70" s="51">
        <f>B85</f>
        <v/>
      </c>
    </row>
    <row r="71" ht="43.5" customHeight="1">
      <c r="A71" s="48" t="inlineStr">
        <is>
          <t>8. Total gross exposure to derivative instruments (excluding reversed positions) at the end of the month (Rs. in Lakhs)</t>
        </is>
      </c>
      <c r="B71" s="34" t="inlineStr">
        <is>
          <t>NIL</t>
        </is>
      </c>
    </row>
    <row r="72">
      <c r="B72" s="34" t="n"/>
    </row>
    <row r="73" ht="29" customHeight="1">
      <c r="A73" s="48" t="inlineStr">
        <is>
          <t>9. Margin Deposits includes Margin money placed on derivatives other than margin money placed with bank</t>
        </is>
      </c>
      <c r="B73" s="34" t="inlineStr">
        <is>
          <t>NIL</t>
        </is>
      </c>
    </row>
    <row r="74" ht="29" customHeight="1">
      <c r="A74" s="48" t="inlineStr">
        <is>
          <t>10. Value of investment made by other schemes under same management (Rs. In Lakhs)</t>
        </is>
      </c>
      <c r="B74" t="inlineStr">
        <is>
          <t>NIL</t>
        </is>
      </c>
    </row>
    <row r="75" ht="29" customHeight="1">
      <c r="A75" s="48" t="inlineStr">
        <is>
          <t>11. Number of instance of deviation In valuation of securities</t>
        </is>
      </c>
      <c r="B75" s="34" t="inlineStr">
        <is>
          <t>NIL</t>
        </is>
      </c>
    </row>
    <row r="76" ht="29" customHeight="1">
      <c r="A76" s="48" t="inlineStr">
        <is>
          <t>12. Total value and percentage of illiquid equity shares / securities</t>
        </is>
      </c>
      <c r="B76" s="34" t="inlineStr">
        <is>
          <t>NIL</t>
        </is>
      </c>
    </row>
    <row r="78">
      <c r="A78" t="inlineStr">
        <is>
          <t>Portfolio Information</t>
        </is>
      </c>
    </row>
    <row r="79" ht="58" customHeight="1">
      <c r="A79" s="52" t="inlineStr">
        <is>
          <t>Scheme Name :</t>
        </is>
      </c>
      <c r="B79" s="57" t="inlineStr">
        <is>
          <t xml:space="preserve">EDELWEISS CRISIL IBX 50:50 GILT PLUS SDL APRIL 2037 INDEX FUND </t>
        </is>
      </c>
    </row>
    <row r="80" ht="43.5" customHeight="1">
      <c r="A80" s="52" t="inlineStr">
        <is>
          <t>Description (if any)</t>
        </is>
      </c>
      <c r="B80" s="57" t="inlineStr">
        <is>
          <t>CRISIL Gilt Plus SDL 5050 Apr 2037 Index Fund</t>
        </is>
      </c>
    </row>
    <row r="81">
      <c r="A81" s="52" t="n"/>
      <c r="B81" s="52" t="n"/>
    </row>
    <row r="82">
      <c r="A82" s="52" t="inlineStr">
        <is>
          <t>Annualised Portfolio YTM* :</t>
        </is>
      </c>
      <c r="B82" s="53" t="n">
        <v>7.251443913151427</v>
      </c>
    </row>
    <row r="83">
      <c r="A83" s="52" t="n"/>
      <c r="B83" s="52" t="n"/>
    </row>
    <row r="84">
      <c r="A84" s="52" t="inlineStr">
        <is>
          <t>Macaulay Duration</t>
        </is>
      </c>
      <c r="B84" s="54" t="n">
        <v>7.4687</v>
      </c>
    </row>
    <row r="85">
      <c r="A85" s="52" t="inlineStr">
        <is>
          <t>Residual Maturity</t>
        </is>
      </c>
      <c r="B85" s="54" t="n">
        <v>10.75246867615935</v>
      </c>
    </row>
    <row r="86">
      <c r="A86" s="52" t="n"/>
      <c r="B86" s="52" t="n"/>
    </row>
    <row r="87">
      <c r="A87" s="52" t="inlineStr">
        <is>
          <t xml:space="preserve">As on (Date) </t>
        </is>
      </c>
      <c r="B87" s="55" t="n">
        <v>46022</v>
      </c>
    </row>
    <row r="89" ht="70" customHeight="1">
      <c r="A89" s="76" t="inlineStr">
        <is>
          <t>Scheme Name</t>
        </is>
      </c>
      <c r="B89" s="76" t="inlineStr">
        <is>
          <t>Risk- O - Meter</t>
        </is>
      </c>
      <c r="C89" s="76" t="inlineStr">
        <is>
          <t>Benchmark of the Scheme</t>
        </is>
      </c>
      <c r="D89" s="76" t="inlineStr">
        <is>
          <t>Benchmark Risk-o-meter</t>
        </is>
      </c>
    </row>
    <row r="90" ht="70" customHeight="1">
      <c r="A90" s="76" t="inlineStr">
        <is>
          <t>Edelweiss Crisil IBX 50-50 Gilt Plus SDL Apr 2037 Index Fund</t>
        </is>
      </c>
      <c r="B90" s="76" t="n"/>
      <c r="C90" s="76" t="inlineStr">
        <is>
          <t>CRISIL IBX 50:50 Gilt Plus SDL Index – April 2037</t>
        </is>
      </c>
      <c r="D90" s="76" t="n"/>
      <c r="E90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G59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BHARAT BOND FOF – APRIL 2030 AS ON DECEMBER 31, 2025</t>
        </is>
      </c>
    </row>
    <row r="2" ht="35" customHeight="1">
      <c r="A2" s="75" t="inlineStr">
        <is>
          <t>(An open-ended Target Maturity fund of funds scheme investing in units of BHARAT Bond ETF – April 2030)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2" t="n"/>
      <c r="B7" s="30" t="n"/>
      <c r="C7" s="30" t="n"/>
      <c r="D7" s="13" t="n"/>
      <c r="E7" s="14" t="n"/>
      <c r="F7" s="15" t="n"/>
      <c r="G7" s="15" t="n"/>
    </row>
    <row r="8">
      <c r="A8" s="16" t="inlineStr">
        <is>
          <t>Investment in Mutual fund</t>
        </is>
      </c>
      <c r="B8" s="30" t="n"/>
      <c r="C8" s="30" t="n"/>
      <c r="D8" s="13" t="n"/>
      <c r="E8" s="14" t="n"/>
      <c r="F8" s="15" t="n"/>
      <c r="G8" s="15" t="n"/>
    </row>
    <row r="9">
      <c r="A9" s="12" t="inlineStr">
        <is>
          <t>BHARAT BOND ETF-APRIL 2030-GROWTH</t>
        </is>
      </c>
      <c r="B9" s="30" t="inlineStr">
        <is>
          <t>INF754K01KO2</t>
        </is>
      </c>
      <c r="C9" s="30" t="n"/>
      <c r="D9" s="13" t="n">
        <v>60507776.00210001</v>
      </c>
      <c r="E9" s="14" t="n">
        <v>945300.88</v>
      </c>
      <c r="F9" s="15" t="n">
        <v>0.9983</v>
      </c>
      <c r="G9" s="15" t="n"/>
    </row>
    <row r="10">
      <c r="A10" s="16" t="inlineStr">
        <is>
          <t>Sub Total</t>
        </is>
      </c>
      <c r="B10" s="31" t="n"/>
      <c r="C10" s="31" t="n"/>
      <c r="D10" s="17" t="n"/>
      <c r="E10" s="18" t="n">
        <v>945300.88</v>
      </c>
      <c r="F10" s="19" t="n">
        <v>0.9983</v>
      </c>
      <c r="G10" s="20" t="n"/>
    </row>
    <row r="11">
      <c r="A11" s="12" t="n"/>
      <c r="B11" s="30" t="n"/>
      <c r="C11" s="30" t="n"/>
      <c r="D11" s="13" t="n"/>
      <c r="E11" s="14" t="n"/>
      <c r="F11" s="15" t="n"/>
      <c r="G11" s="15" t="n"/>
    </row>
    <row r="12">
      <c r="A12" s="21" t="inlineStr">
        <is>
          <t>TOTAL</t>
        </is>
      </c>
      <c r="B12" s="32" t="n"/>
      <c r="C12" s="32" t="n"/>
      <c r="D12" s="22" t="n"/>
      <c r="E12" s="18" t="n">
        <v>945300.88</v>
      </c>
      <c r="F12" s="19" t="n">
        <v>0.9983</v>
      </c>
      <c r="G12" s="20" t="n"/>
    </row>
    <row r="13">
      <c r="A13" s="12" t="n"/>
      <c r="B13" s="30" t="n"/>
      <c r="C13" s="30" t="n"/>
      <c r="D13" s="13" t="n"/>
      <c r="E13" s="14" t="n"/>
      <c r="F13" s="15" t="n"/>
      <c r="G13" s="15" t="n"/>
    </row>
    <row r="14">
      <c r="A14" s="16" t="inlineStr">
        <is>
          <t>TREPS / Reverse Repo</t>
        </is>
      </c>
      <c r="B14" s="30" t="n"/>
      <c r="C14" s="30" t="n"/>
      <c r="D14" s="13" t="n"/>
      <c r="E14" s="14" t="n"/>
      <c r="F14" s="15" t="n"/>
      <c r="G14" s="15" t="n"/>
    </row>
    <row r="15">
      <c r="A15" s="12" t="inlineStr">
        <is>
          <t>Clearing Corporation of India Ltd.</t>
        </is>
      </c>
      <c r="B15" s="30" t="n"/>
      <c r="C15" s="30" t="n"/>
      <c r="D15" s="13" t="n"/>
      <c r="E15" s="14" t="n">
        <v>1658.76</v>
      </c>
      <c r="F15" s="15" t="n">
        <v>0.0018</v>
      </c>
      <c r="G15" s="15" t="n">
        <v>0.053335</v>
      </c>
    </row>
    <row r="16">
      <c r="A16" s="16" t="inlineStr">
        <is>
          <t>Sub Total</t>
        </is>
      </c>
      <c r="B16" s="31" t="n"/>
      <c r="C16" s="31" t="n"/>
      <c r="D16" s="17" t="n"/>
      <c r="E16" s="18" t="n">
        <v>1658.76</v>
      </c>
      <c r="F16" s="19" t="n">
        <v>0.0018</v>
      </c>
      <c r="G16" s="20" t="n"/>
    </row>
    <row r="17">
      <c r="A17" s="12" t="n"/>
      <c r="B17" s="30" t="n"/>
      <c r="C17" s="30" t="n"/>
      <c r="D17" s="13" t="n"/>
      <c r="E17" s="14" t="n"/>
      <c r="F17" s="15" t="n"/>
      <c r="G17" s="15" t="n"/>
    </row>
    <row r="18">
      <c r="A18" s="21" t="inlineStr">
        <is>
          <t>TOTAL</t>
        </is>
      </c>
      <c r="B18" s="32" t="n"/>
      <c r="C18" s="32" t="n"/>
      <c r="D18" s="22" t="n"/>
      <c r="E18" s="18" t="n">
        <v>1658.76</v>
      </c>
      <c r="F18" s="19" t="n">
        <v>0.0018</v>
      </c>
      <c r="G18" s="20" t="n"/>
    </row>
    <row r="19">
      <c r="A19" s="12" t="inlineStr">
        <is>
          <t>Accrued Interest</t>
        </is>
      </c>
      <c r="B19" s="30" t="n"/>
      <c r="C19" s="30" t="n"/>
      <c r="D19" s="13" t="n"/>
      <c r="E19" s="14" t="n">
        <v>0.2423831</v>
      </c>
      <c r="F19" s="15" t="n">
        <v>0</v>
      </c>
      <c r="G19" s="15" t="n"/>
    </row>
    <row r="20">
      <c r="A20" s="12" t="inlineStr">
        <is>
          <t>Net Receivables/(Payables)</t>
        </is>
      </c>
      <c r="B20" s="30" t="n"/>
      <c r="C20" s="30" t="n"/>
      <c r="D20" s="13" t="n"/>
      <c r="E20" s="23" t="n">
        <v>-57.6223831</v>
      </c>
      <c r="F20" s="24" t="n">
        <v>-0.0001</v>
      </c>
      <c r="G20" s="15" t="n">
        <v>0.053335</v>
      </c>
    </row>
    <row r="21">
      <c r="A21" s="25" t="inlineStr">
        <is>
          <t>GRAND TOTAL</t>
        </is>
      </c>
      <c r="B21" s="33" t="n"/>
      <c r="C21" s="33" t="n"/>
      <c r="D21" s="26" t="n"/>
      <c r="E21" s="27" t="n">
        <v>946902.26</v>
      </c>
      <c r="F21" s="28" t="n">
        <v>1</v>
      </c>
      <c r="G21" s="28" t="n"/>
    </row>
    <row r="26">
      <c r="A26" s="74" t="inlineStr">
        <is>
          <t>Notes:</t>
        </is>
      </c>
    </row>
    <row r="27" ht="29" customHeight="1">
      <c r="A27" s="48" t="inlineStr">
        <is>
          <t>1. Security in default beyond its maturiy date</t>
        </is>
      </c>
      <c r="B27" s="34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49" t="n">
        <v>45989</v>
      </c>
      <c r="C30" s="49" t="n">
        <v>46022</v>
      </c>
    </row>
    <row r="31">
      <c r="A31" t="inlineStr">
        <is>
          <t>Direct Plan Growth Option</t>
        </is>
      </c>
      <c r="B31" t="n">
        <v>15.5792</v>
      </c>
      <c r="C31" t="n">
        <v>15.5524</v>
      </c>
    </row>
    <row r="32">
      <c r="A32" t="inlineStr">
        <is>
          <t>Direct Plan IDCW Option</t>
        </is>
      </c>
      <c r="B32" t="n">
        <v>15.5792</v>
      </c>
      <c r="C32" t="n">
        <v>15.5524</v>
      </c>
    </row>
    <row r="33">
      <c r="A33" t="inlineStr">
        <is>
          <t>Regular Plan Growth Option</t>
        </is>
      </c>
      <c r="B33" t="n">
        <v>15.5792</v>
      </c>
      <c r="C33" t="n">
        <v>15.5524</v>
      </c>
    </row>
    <row r="34">
      <c r="A34" t="inlineStr">
        <is>
          <t>Regular Plan IDCW Option</t>
        </is>
      </c>
      <c r="B34" t="n">
        <v>15.5792</v>
      </c>
      <c r="C34" t="n">
        <v>15.5524</v>
      </c>
    </row>
    <row r="36">
      <c r="A36" t="inlineStr">
        <is>
          <t xml:space="preserve">3. Total Dividend (Net) declared during the month </t>
        </is>
      </c>
      <c r="B36" s="34" t="inlineStr">
        <is>
          <t>NIL</t>
        </is>
      </c>
    </row>
    <row r="37">
      <c r="A37" t="inlineStr">
        <is>
          <t>4. Bonus was declared during the month</t>
        </is>
      </c>
      <c r="B37" s="34" t="inlineStr">
        <is>
          <t>NIL</t>
        </is>
      </c>
    </row>
    <row r="38" ht="58" customHeight="1">
      <c r="A38" s="48" t="inlineStr">
        <is>
          <t>5. Investment in Repo of Corporate Debt Securities during the month ended December 31, 2025</t>
        </is>
      </c>
      <c r="B38" s="34" t="inlineStr">
        <is>
          <t>NIL</t>
        </is>
      </c>
    </row>
    <row r="39" ht="43.5" customHeight="1">
      <c r="A39" s="48" t="inlineStr">
        <is>
          <t>6. Investment in foreign securities/ADRs/GDRs at the end of the month</t>
        </is>
      </c>
      <c r="B39" s="34" t="inlineStr">
        <is>
          <t>NIL</t>
        </is>
      </c>
    </row>
    <row r="40">
      <c r="A40" t="inlineStr">
        <is>
          <t>7. Average Portfolio Maturity</t>
        </is>
      </c>
      <c r="B40" s="51">
        <f>B54</f>
        <v/>
      </c>
    </row>
    <row r="41" ht="72.5" customHeight="1">
      <c r="A41" s="48" t="inlineStr">
        <is>
          <t>7. Total gross exposure to derivative instruments (excluding reversed positions) at the end of the month (Rs. in Lakhs)</t>
        </is>
      </c>
      <c r="B41" s="34" t="inlineStr">
        <is>
          <t>NIL</t>
        </is>
      </c>
    </row>
    <row r="42" ht="58" customHeight="1">
      <c r="A42" s="48" t="inlineStr">
        <is>
          <t>8. Margin Deposits includes Margin money placed on derivatives other than margin money placed with bank</t>
        </is>
      </c>
      <c r="B42" s="34" t="inlineStr">
        <is>
          <t>NIL</t>
        </is>
      </c>
    </row>
    <row r="43" ht="58" customHeight="1">
      <c r="A43" s="48" t="inlineStr">
        <is>
          <t>9. Value of investment made by other schemes under same management (Rs. In Lakhs)</t>
        </is>
      </c>
      <c r="B43" t="inlineStr">
        <is>
          <t>NIL</t>
        </is>
      </c>
    </row>
    <row r="44" ht="43.5" customHeight="1">
      <c r="A44" s="48" t="inlineStr">
        <is>
          <t>10. Number of instance of deviation In valuation of securities</t>
        </is>
      </c>
      <c r="B44" s="34" t="inlineStr">
        <is>
          <t>NIL</t>
        </is>
      </c>
    </row>
    <row r="45" ht="43.5" customHeight="1">
      <c r="A45" s="48" t="inlineStr">
        <is>
          <t>11. Total value and percentage of illiquid equity shares / securities</t>
        </is>
      </c>
      <c r="B45" s="34" t="inlineStr">
        <is>
          <t>NIL</t>
        </is>
      </c>
    </row>
    <row r="47">
      <c r="A47" t="inlineStr">
        <is>
          <t>Portfolio Information</t>
        </is>
      </c>
    </row>
    <row r="48">
      <c r="A48" s="52" t="inlineStr">
        <is>
          <t>Scheme Name :</t>
        </is>
      </c>
      <c r="B48" s="52" t="inlineStr">
        <is>
          <t>BHARAT Bond FOF - April 2030</t>
        </is>
      </c>
    </row>
    <row r="49">
      <c r="A49" s="52" t="inlineStr">
        <is>
          <t>Description (if any)</t>
        </is>
      </c>
      <c r="B49" s="52" t="inlineStr">
        <is>
          <t>Fund of funds scheme (Domestic)</t>
        </is>
      </c>
    </row>
    <row r="50">
      <c r="A50" s="52" t="n"/>
      <c r="B50" s="52" t="n"/>
    </row>
    <row r="51">
      <c r="A51" s="52" t="inlineStr">
        <is>
          <t>Annualised Portfolio YTM* :</t>
        </is>
      </c>
      <c r="B51" s="53" t="n">
        <v>6.849521548903835</v>
      </c>
    </row>
    <row r="52">
      <c r="A52" s="52" t="n"/>
      <c r="B52" s="52" t="n"/>
    </row>
    <row r="53">
      <c r="A53" s="52" t="inlineStr">
        <is>
          <t>Macaulay Duration</t>
        </is>
      </c>
      <c r="B53" s="54" t="n">
        <v>3.3996</v>
      </c>
    </row>
    <row r="54">
      <c r="A54" s="52" t="inlineStr">
        <is>
          <t>Residual Maturity</t>
        </is>
      </c>
      <c r="B54" s="54" t="n">
        <v>3.930382650250909</v>
      </c>
    </row>
    <row r="55">
      <c r="A55" s="52" t="n"/>
      <c r="B55" s="52" t="n"/>
    </row>
    <row r="56">
      <c r="A56" s="52" t="inlineStr">
        <is>
          <t xml:space="preserve">As on (Date) </t>
        </is>
      </c>
      <c r="B56" s="55" t="n">
        <v>46022</v>
      </c>
    </row>
    <row r="58" ht="70" customHeight="1">
      <c r="A58" s="76" t="inlineStr">
        <is>
          <t>Scheme Name</t>
        </is>
      </c>
      <c r="B58" s="76" t="inlineStr">
        <is>
          <t>Risk- O - Meter</t>
        </is>
      </c>
      <c r="C58" s="76" t="inlineStr">
        <is>
          <t>Benchmark of the Scheme</t>
        </is>
      </c>
      <c r="D58" s="76" t="inlineStr">
        <is>
          <t>Benchmark Risk-o-meter</t>
        </is>
      </c>
    </row>
    <row r="59" ht="70" customHeight="1">
      <c r="A59" s="76" t="inlineStr">
        <is>
          <t>BHARAT Bond FOF - April 2030</t>
        </is>
      </c>
      <c r="B59" s="76" t="n"/>
      <c r="C59" s="76" t="inlineStr">
        <is>
          <t>NIFTY BHARAT Bond Index - April 2030</t>
        </is>
      </c>
      <c r="D59" s="76" t="n"/>
      <c r="E5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G60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BHARAT BOND FOF – APRIL 2031 AS ON DECEMBER 31, 2025</t>
        </is>
      </c>
    </row>
    <row r="2" ht="35" customHeight="1">
      <c r="A2" s="75" t="inlineStr">
        <is>
          <t>(An open-ended Target Maturity fund of funds scheme investing in units of BHARAT Bond ETF – April 2031)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2" t="n"/>
      <c r="B7" s="30" t="n"/>
      <c r="C7" s="30" t="n"/>
      <c r="D7" s="13" t="n"/>
      <c r="E7" s="14" t="n"/>
      <c r="F7" s="15" t="n"/>
      <c r="G7" s="15" t="n"/>
    </row>
    <row r="8">
      <c r="A8" s="16" t="inlineStr">
        <is>
          <t>Investment in Mutual fund</t>
        </is>
      </c>
      <c r="B8" s="30" t="n"/>
      <c r="C8" s="30" t="n"/>
      <c r="D8" s="13" t="n"/>
      <c r="E8" s="14" t="n"/>
      <c r="F8" s="15" t="n"/>
      <c r="G8" s="15" t="n"/>
    </row>
    <row r="9">
      <c r="A9" s="12" t="inlineStr">
        <is>
          <t>BHARAT BOND ETF-APRIL 2031-GROWTH</t>
        </is>
      </c>
      <c r="B9" s="30" t="inlineStr">
        <is>
          <t>INF754K01LE1</t>
        </is>
      </c>
      <c r="C9" s="30" t="n"/>
      <c r="D9" s="13" t="n">
        <v>33425590</v>
      </c>
      <c r="E9" s="14" t="n">
        <v>466744.91</v>
      </c>
      <c r="F9" s="15" t="n">
        <v>0.9944</v>
      </c>
      <c r="G9" s="15" t="n"/>
    </row>
    <row r="10">
      <c r="A10" s="16" t="inlineStr">
        <is>
          <t>Sub Total</t>
        </is>
      </c>
      <c r="B10" s="31" t="n"/>
      <c r="C10" s="31" t="n"/>
      <c r="D10" s="17" t="n"/>
      <c r="E10" s="18" t="n">
        <v>466744.91</v>
      </c>
      <c r="F10" s="19" t="n">
        <v>0.9944</v>
      </c>
      <c r="G10" s="20" t="n"/>
    </row>
    <row r="11">
      <c r="A11" s="12" t="n"/>
      <c r="B11" s="30" t="n"/>
      <c r="C11" s="30" t="n"/>
      <c r="D11" s="13" t="n"/>
      <c r="E11" s="14" t="n"/>
      <c r="F11" s="15" t="n"/>
      <c r="G11" s="15" t="n"/>
    </row>
    <row r="12">
      <c r="A12" s="21" t="inlineStr">
        <is>
          <t>TOTAL</t>
        </is>
      </c>
      <c r="B12" s="32" t="n"/>
      <c r="C12" s="32" t="n"/>
      <c r="D12" s="22" t="n"/>
      <c r="E12" s="18" t="n">
        <v>466744.91</v>
      </c>
      <c r="F12" s="19" t="n">
        <v>0.9944</v>
      </c>
      <c r="G12" s="20" t="n"/>
    </row>
    <row r="13">
      <c r="A13" s="12" t="n"/>
      <c r="B13" s="30" t="n"/>
      <c r="C13" s="30" t="n"/>
      <c r="D13" s="13" t="n"/>
      <c r="E13" s="14" t="n"/>
      <c r="F13" s="15" t="n"/>
      <c r="G13" s="15" t="n"/>
    </row>
    <row r="14">
      <c r="A14" s="16" t="inlineStr">
        <is>
          <t>TREPS / Reverse Repo</t>
        </is>
      </c>
      <c r="B14" s="30" t="n"/>
      <c r="C14" s="30" t="n"/>
      <c r="D14" s="13" t="n"/>
      <c r="E14" s="14" t="n"/>
      <c r="F14" s="15" t="n"/>
      <c r="G14" s="15" t="n"/>
    </row>
    <row r="15">
      <c r="A15" s="12" t="inlineStr">
        <is>
          <t>Clearing Corporation of India Ltd.</t>
        </is>
      </c>
      <c r="B15" s="30" t="n"/>
      <c r="C15" s="30" t="n"/>
      <c r="D15" s="13" t="n"/>
      <c r="E15" s="14" t="n">
        <v>2793.59</v>
      </c>
      <c r="F15" s="15" t="n">
        <v>0.006</v>
      </c>
      <c r="G15" s="15" t="n">
        <v>0.053335</v>
      </c>
    </row>
    <row r="16">
      <c r="A16" s="16" t="inlineStr">
        <is>
          <t>Sub Total</t>
        </is>
      </c>
      <c r="B16" s="31" t="n"/>
      <c r="C16" s="31" t="n"/>
      <c r="D16" s="17" t="n"/>
      <c r="E16" s="18" t="n">
        <v>2793.59</v>
      </c>
      <c r="F16" s="19" t="n">
        <v>0.006</v>
      </c>
      <c r="G16" s="20" t="n"/>
    </row>
    <row r="17">
      <c r="A17" s="12" t="n"/>
      <c r="B17" s="30" t="n"/>
      <c r="C17" s="30" t="n"/>
      <c r="D17" s="13" t="n"/>
      <c r="E17" s="14" t="n"/>
      <c r="F17" s="15" t="n"/>
      <c r="G17" s="15" t="n"/>
    </row>
    <row r="18">
      <c r="A18" s="21" t="inlineStr">
        <is>
          <t>TOTAL</t>
        </is>
      </c>
      <c r="B18" s="32" t="n"/>
      <c r="C18" s="32" t="n"/>
      <c r="D18" s="22" t="n"/>
      <c r="E18" s="18" t="n">
        <v>2793.59</v>
      </c>
      <c r="F18" s="19" t="n">
        <v>0.006</v>
      </c>
      <c r="G18" s="20" t="n"/>
    </row>
    <row r="19">
      <c r="A19" s="12" t="inlineStr">
        <is>
          <t>Accrued Interest</t>
        </is>
      </c>
      <c r="B19" s="30" t="n"/>
      <c r="C19" s="30" t="n"/>
      <c r="D19" s="13" t="n"/>
      <c r="E19" s="14" t="n">
        <v>0.4082088</v>
      </c>
      <c r="F19" s="15" t="n">
        <v>0</v>
      </c>
      <c r="G19" s="15" t="n"/>
    </row>
    <row r="20">
      <c r="A20" s="12" t="inlineStr">
        <is>
          <t>Net Receivables/(Payables)</t>
        </is>
      </c>
      <c r="B20" s="30" t="n"/>
      <c r="C20" s="30" t="n"/>
      <c r="D20" s="13" t="n"/>
      <c r="E20" s="23" t="n">
        <v>-146.7882088</v>
      </c>
      <c r="F20" s="24" t="n">
        <v>-0.0004</v>
      </c>
      <c r="G20" s="15" t="n">
        <v>0.053335</v>
      </c>
    </row>
    <row r="21">
      <c r="A21" s="25" t="inlineStr">
        <is>
          <t>GRAND TOTAL</t>
        </is>
      </c>
      <c r="B21" s="33" t="n"/>
      <c r="C21" s="33" t="n"/>
      <c r="D21" s="26" t="n"/>
      <c r="E21" s="27" t="n">
        <v>469392.12</v>
      </c>
      <c r="F21" s="28" t="n">
        <v>1</v>
      </c>
      <c r="G21" s="28" t="n"/>
    </row>
    <row r="26">
      <c r="A26" s="74" t="inlineStr">
        <is>
          <t>Notes:</t>
        </is>
      </c>
    </row>
    <row r="27" ht="29" customHeight="1">
      <c r="A27" s="48" t="inlineStr">
        <is>
          <t>1. Security in default beyond its maturiy date</t>
        </is>
      </c>
      <c r="B27" s="34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49" t="n">
        <v>45989</v>
      </c>
      <c r="C30" s="49" t="n">
        <v>46022</v>
      </c>
    </row>
    <row r="31">
      <c r="A31" t="inlineStr">
        <is>
          <t>Direct Plan Growth Option</t>
        </is>
      </c>
      <c r="B31" t="n">
        <v>13.9288</v>
      </c>
      <c r="C31" t="n">
        <v>13.9168</v>
      </c>
    </row>
    <row r="32">
      <c r="A32" t="inlineStr">
        <is>
          <t>Direct Plan IDCW Option</t>
        </is>
      </c>
      <c r="B32" t="n">
        <v>13.9288</v>
      </c>
      <c r="C32" t="n">
        <v>13.9168</v>
      </c>
    </row>
    <row r="33">
      <c r="A33" t="inlineStr">
        <is>
          <t>Regular Plan Growth Option</t>
        </is>
      </c>
      <c r="B33" t="n">
        <v>13.9288</v>
      </c>
      <c r="C33" t="n">
        <v>13.9168</v>
      </c>
    </row>
    <row r="34">
      <c r="A34" t="inlineStr">
        <is>
          <t>Regular Plan IDCW Option</t>
        </is>
      </c>
      <c r="B34" t="n">
        <v>13.9288</v>
      </c>
      <c r="C34" t="n">
        <v>13.9168</v>
      </c>
    </row>
    <row r="36">
      <c r="A36" t="inlineStr">
        <is>
          <t xml:space="preserve">3. Total Dividend (Net) declared during the month </t>
        </is>
      </c>
      <c r="B36" s="34" t="inlineStr">
        <is>
          <t>NIL</t>
        </is>
      </c>
    </row>
    <row r="37">
      <c r="A37" t="inlineStr">
        <is>
          <t>4. Bonus was declared during the month</t>
        </is>
      </c>
      <c r="B37" s="34" t="inlineStr">
        <is>
          <t>NIL</t>
        </is>
      </c>
    </row>
    <row r="38" ht="58" customHeight="1">
      <c r="A38" s="48" t="inlineStr">
        <is>
          <t>5. Investment in Repo of Corporate Debt Securities during the month ended December 31, 2025</t>
        </is>
      </c>
      <c r="B38" s="34" t="inlineStr">
        <is>
          <t>NIL</t>
        </is>
      </c>
    </row>
    <row r="39" ht="43.5" customHeight="1">
      <c r="A39" s="48" t="inlineStr">
        <is>
          <t>6. Investment in foreign securities/ADRs/GDRs at the end of the month</t>
        </is>
      </c>
      <c r="B39" s="34" t="inlineStr">
        <is>
          <t>NIL</t>
        </is>
      </c>
    </row>
    <row r="40">
      <c r="A40" t="inlineStr">
        <is>
          <t>7. Average Portfolio Maturity</t>
        </is>
      </c>
      <c r="B40" s="51">
        <f>B55</f>
        <v/>
      </c>
    </row>
    <row r="41" ht="72.5" customHeight="1">
      <c r="A41" s="48" t="inlineStr">
        <is>
          <t>7. Total gross exposure to derivative instruments (excluding reversed positions) at the end of the month (Rs. in Lakhs)</t>
        </is>
      </c>
      <c r="B41" s="34" t="inlineStr">
        <is>
          <t>NIL</t>
        </is>
      </c>
    </row>
    <row r="42">
      <c r="B42" s="34" t="n"/>
    </row>
    <row r="43" ht="58" customHeight="1">
      <c r="A43" s="48" t="inlineStr">
        <is>
          <t>8. Margin Deposits includes Margin money placed on derivatives other than margin money placed with bank</t>
        </is>
      </c>
      <c r="B43" s="34" t="inlineStr">
        <is>
          <t>NIL</t>
        </is>
      </c>
    </row>
    <row r="44" ht="58" customHeight="1">
      <c r="A44" s="48" t="inlineStr">
        <is>
          <t>9. Value of investment made by other schemes under same management (Rs. In Lakhs)</t>
        </is>
      </c>
      <c r="B44" t="inlineStr">
        <is>
          <t>NIL</t>
        </is>
      </c>
    </row>
    <row r="45" ht="43.5" customHeight="1">
      <c r="A45" s="48" t="inlineStr">
        <is>
          <t>10. Number of instance of deviation In valuation of securities</t>
        </is>
      </c>
      <c r="B45" s="34" t="inlineStr">
        <is>
          <t>NIL</t>
        </is>
      </c>
    </row>
    <row r="46" ht="43.5" customHeight="1">
      <c r="A46" s="48" t="inlineStr">
        <is>
          <t>11. Total value and percentage of illiquid equity shares / securities</t>
        </is>
      </c>
      <c r="B46" s="34" t="inlineStr">
        <is>
          <t>NIL</t>
        </is>
      </c>
    </row>
    <row r="48">
      <c r="A48" t="inlineStr">
        <is>
          <t>Portfolio Information</t>
        </is>
      </c>
    </row>
    <row r="49">
      <c r="A49" s="52" t="inlineStr">
        <is>
          <t>Scheme Name :</t>
        </is>
      </c>
      <c r="B49" s="52" t="inlineStr">
        <is>
          <t>BHARAT Bond FOF - April 2031</t>
        </is>
      </c>
    </row>
    <row r="50">
      <c r="A50" s="52" t="inlineStr">
        <is>
          <t>Description (if any)</t>
        </is>
      </c>
      <c r="B50" s="52" t="inlineStr">
        <is>
          <t>Fund of funds scheme (Domestic)</t>
        </is>
      </c>
    </row>
    <row r="51">
      <c r="A51" s="52" t="n"/>
      <c r="B51" s="52" t="n"/>
    </row>
    <row r="52">
      <c r="A52" s="52" t="inlineStr">
        <is>
          <t>Annualised Portfolio YTM* :</t>
        </is>
      </c>
      <c r="B52" s="53" t="n">
        <v>6.950089107774858</v>
      </c>
    </row>
    <row r="53">
      <c r="A53" s="52" t="n"/>
      <c r="B53" s="52" t="n"/>
    </row>
    <row r="54">
      <c r="A54" s="52" t="inlineStr">
        <is>
          <t>Macaulay Duration</t>
        </is>
      </c>
      <c r="B54" s="54" t="n">
        <v>4.3004</v>
      </c>
    </row>
    <row r="55">
      <c r="A55" s="52" t="inlineStr">
        <is>
          <t>Residual Maturity</t>
        </is>
      </c>
      <c r="B55" s="54" t="n">
        <v>5.088811392229721</v>
      </c>
    </row>
    <row r="56">
      <c r="A56" s="52" t="n"/>
      <c r="B56" s="52" t="n"/>
    </row>
    <row r="57">
      <c r="A57" s="52" t="inlineStr">
        <is>
          <t xml:space="preserve">As on (Date) </t>
        </is>
      </c>
      <c r="B57" s="55" t="n">
        <v>46022</v>
      </c>
    </row>
    <row r="59" ht="70" customHeight="1">
      <c r="A59" s="76" t="inlineStr">
        <is>
          <t>Scheme Name</t>
        </is>
      </c>
      <c r="B59" s="76" t="inlineStr">
        <is>
          <t>Risk- O - Meter</t>
        </is>
      </c>
      <c r="C59" s="76" t="inlineStr">
        <is>
          <t>Benchmark of the Scheme</t>
        </is>
      </c>
      <c r="D59" s="76" t="inlineStr">
        <is>
          <t>Benchmark Risk-o-meter</t>
        </is>
      </c>
    </row>
    <row r="60" ht="70" customHeight="1">
      <c r="A60" s="76" t="inlineStr">
        <is>
          <t>BHARAT Bond FOF - April 2031</t>
        </is>
      </c>
      <c r="B60" s="76" t="n"/>
      <c r="C60" s="76" t="inlineStr">
        <is>
          <t>NIFTY BHARAT Bond Index - April 2031</t>
        </is>
      </c>
      <c r="D60" s="76" t="n"/>
      <c r="E60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G103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NIFTY PSU BOND PLUS SDL APR 2027 50 50 INDEX AS ON DECEMBER 31, 2025</t>
        </is>
      </c>
    </row>
    <row r="2" ht="35" customHeight="1">
      <c r="A2" s="75" t="inlineStr">
        <is>
          <t>(An open-ended target maturity Index Fund predominantly investing in the constituents of Nifty PSU Bond Plus SDL Apr 2027 50:50 Index. A relatively high interest rate risk and relatively low credit risk.)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Equity &amp; Equity related</t>
        </is>
      </c>
      <c r="B7" s="30" t="n"/>
      <c r="C7" s="30" t="n"/>
      <c r="D7" s="13" t="n"/>
      <c r="E7" s="14" t="inlineStr">
        <is>
          <t>NIL</t>
        </is>
      </c>
      <c r="F7" s="15" t="inlineStr">
        <is>
          <t>NIL</t>
        </is>
      </c>
      <c r="G7" s="15" t="n"/>
    </row>
    <row r="8">
      <c r="A8" s="12" t="n"/>
      <c r="B8" s="30" t="n"/>
      <c r="C8" s="30" t="n"/>
      <c r="D8" s="13" t="n"/>
      <c r="E8" s="14" t="n"/>
      <c r="F8" s="15" t="n"/>
      <c r="G8" s="15" t="n"/>
    </row>
    <row r="9">
      <c r="A9" s="16" t="inlineStr">
        <is>
          <t>Debt Instruments</t>
        </is>
      </c>
      <c r="B9" s="30" t="n"/>
      <c r="C9" s="30" t="n"/>
      <c r="D9" s="13" t="n"/>
      <c r="E9" s="14" t="n"/>
      <c r="F9" s="15" t="n"/>
      <c r="G9" s="15" t="n"/>
    </row>
    <row r="10">
      <c r="A10" s="16" t="inlineStr">
        <is>
          <t>(a)Listed / Awaiting listing on stock Exchanges</t>
        </is>
      </c>
      <c r="B10" s="30" t="n"/>
      <c r="C10" s="30" t="n"/>
      <c r="D10" s="13" t="n"/>
      <c r="E10" s="14" t="n"/>
      <c r="F10" s="15" t="n"/>
      <c r="G10" s="15" t="n"/>
    </row>
    <row r="11">
      <c r="A11" s="12" t="inlineStr">
        <is>
          <t>6.14% IND OIL COR NCD 18-02-27**</t>
        </is>
      </c>
      <c r="B11" s="30" t="inlineStr">
        <is>
          <t>INE242A08502</t>
        </is>
      </c>
      <c r="C11" s="30" t="inlineStr">
        <is>
          <t>CRISIL AAA</t>
        </is>
      </c>
      <c r="D11" s="13" t="n">
        <v>21000000</v>
      </c>
      <c r="E11" s="14" t="n">
        <v>20895.36</v>
      </c>
      <c r="F11" s="15" t="n">
        <v>0.09229999999999999</v>
      </c>
      <c r="G11" s="15" t="n">
        <v>0.0659</v>
      </c>
    </row>
    <row r="12">
      <c r="A12" s="12" t="inlineStr">
        <is>
          <t>7.83% IRFC LTD NCD RED 19-03-2027**</t>
        </is>
      </c>
      <c r="B12" s="30" t="inlineStr">
        <is>
          <t>INE053F07983</t>
        </is>
      </c>
      <c r="C12" s="30" t="inlineStr">
        <is>
          <t>CRISIL AAA</t>
        </is>
      </c>
      <c r="D12" s="13" t="n">
        <v>19500000</v>
      </c>
      <c r="E12" s="14" t="n">
        <v>19737.98</v>
      </c>
      <c r="F12" s="15" t="n">
        <v>0.0872</v>
      </c>
      <c r="G12" s="15" t="n">
        <v>0.06759999999999999</v>
      </c>
    </row>
    <row r="13">
      <c r="A13" s="12" t="inlineStr">
        <is>
          <t>7.75% POWER FIN COR GOI SER NCD 22-03-27**</t>
        </is>
      </c>
      <c r="B13" s="30" t="inlineStr">
        <is>
          <t>INE134E08IX1</t>
        </is>
      </c>
      <c r="C13" s="30" t="inlineStr">
        <is>
          <t>CRISIL AAA</t>
        </is>
      </c>
      <c r="D13" s="13" t="n">
        <v>15000000</v>
      </c>
      <c r="E13" s="14" t="n">
        <v>15188.03</v>
      </c>
      <c r="F13" s="15" t="n">
        <v>0.06710000000000001</v>
      </c>
      <c r="G13" s="15" t="n">
        <v>0.06787</v>
      </c>
    </row>
    <row r="14">
      <c r="A14" s="12" t="inlineStr">
        <is>
          <t>7.80% NABARD NCD SR 24E RED 15-03-2027</t>
        </is>
      </c>
      <c r="B14" s="30" t="inlineStr">
        <is>
          <t>INE261F08EF5</t>
        </is>
      </c>
      <c r="C14" s="30" t="inlineStr">
        <is>
          <t>ICRA AAA</t>
        </is>
      </c>
      <c r="D14" s="13" t="n">
        <v>11500000</v>
      </c>
      <c r="E14" s="14" t="n">
        <v>11623.63</v>
      </c>
      <c r="F14" s="15" t="n">
        <v>0.0514</v>
      </c>
      <c r="G14" s="15" t="n">
        <v>0.068</v>
      </c>
    </row>
    <row r="15">
      <c r="A15" s="12" t="inlineStr">
        <is>
          <t>7.89% POWER GRID CORP NCD RED 09-03-2027**</t>
        </is>
      </c>
      <c r="B15" s="30" t="inlineStr">
        <is>
          <t>INE752E07OE0</t>
        </is>
      </c>
      <c r="C15" s="30" t="inlineStr">
        <is>
          <t>CRISIL AAA</t>
        </is>
      </c>
      <c r="D15" s="13" t="n">
        <v>11000000</v>
      </c>
      <c r="E15" s="14" t="n">
        <v>11146.62</v>
      </c>
      <c r="F15" s="15" t="n">
        <v>0.0493</v>
      </c>
      <c r="G15" s="15" t="n">
        <v>0.066473</v>
      </c>
    </row>
    <row r="16">
      <c r="A16" s="12" t="inlineStr">
        <is>
          <t>7.79% SIDBI NCD SR IV NCD RED 19-04-2027**</t>
        </is>
      </c>
      <c r="B16" s="30" t="inlineStr">
        <is>
          <t>INE556F08KK5</t>
        </is>
      </c>
      <c r="C16" s="30" t="inlineStr">
        <is>
          <t>CRISIL AAA</t>
        </is>
      </c>
      <c r="D16" s="13" t="n">
        <v>10500000</v>
      </c>
      <c r="E16" s="14" t="n">
        <v>10625.67</v>
      </c>
      <c r="F16" s="15" t="n">
        <v>0.047</v>
      </c>
      <c r="G16" s="15" t="n">
        <v>0.06808699999999999</v>
      </c>
    </row>
    <row r="17">
      <c r="A17" s="12" t="inlineStr">
        <is>
          <t>7.95% RECL SR 147 NCD RED 12-03-2027**</t>
        </is>
      </c>
      <c r="B17" s="30" t="inlineStr">
        <is>
          <t>INE020B08AH8</t>
        </is>
      </c>
      <c r="C17" s="30" t="inlineStr">
        <is>
          <t>CRISIL AAA</t>
        </is>
      </c>
      <c r="D17" s="13" t="n">
        <v>9200000</v>
      </c>
      <c r="E17" s="14" t="n">
        <v>9315.52</v>
      </c>
      <c r="F17" s="15" t="n">
        <v>0.0412</v>
      </c>
      <c r="G17" s="15" t="n">
        <v>0.06784999999999999</v>
      </c>
    </row>
    <row r="18">
      <c r="A18" s="12" t="inlineStr">
        <is>
          <t>7.13% NHPC STRPP B NCD 11-02-2027**</t>
        </is>
      </c>
      <c r="B18" s="30" t="inlineStr">
        <is>
          <t>INE848E07AZ0</t>
        </is>
      </c>
      <c r="C18" s="30" t="inlineStr">
        <is>
          <t>CARE AAA</t>
        </is>
      </c>
      <c r="D18" s="13" t="n">
        <v>3000000</v>
      </c>
      <c r="E18" s="14" t="n">
        <v>3018.03</v>
      </c>
      <c r="F18" s="15" t="n">
        <v>0.0133</v>
      </c>
      <c r="G18" s="15" t="n">
        <v>0.065305</v>
      </c>
    </row>
    <row r="19">
      <c r="A19" s="12" t="inlineStr">
        <is>
          <t>7.25% EXIM BANK NCD RED 01-02-2027**</t>
        </is>
      </c>
      <c r="B19" s="30" t="inlineStr">
        <is>
          <t>INE514E08FJ9</t>
        </is>
      </c>
      <c r="C19" s="30" t="inlineStr">
        <is>
          <t>CRISIL AAA</t>
        </is>
      </c>
      <c r="D19" s="13" t="n">
        <v>3000000</v>
      </c>
      <c r="E19" s="14" t="n">
        <v>3016.79</v>
      </c>
      <c r="F19" s="15" t="n">
        <v>0.0133</v>
      </c>
      <c r="G19" s="15" t="n">
        <v>0.0668</v>
      </c>
    </row>
    <row r="20">
      <c r="A20" s="12" t="inlineStr">
        <is>
          <t>8.14% NUCLEAR POWER CORP NCD 25-03-2027**</t>
        </is>
      </c>
      <c r="B20" s="30" t="inlineStr">
        <is>
          <t>INE206D08279</t>
        </is>
      </c>
      <c r="C20" s="30" t="inlineStr">
        <is>
          <t>CRISIL AAA</t>
        </is>
      </c>
      <c r="D20" s="13" t="n">
        <v>2700000</v>
      </c>
      <c r="E20" s="14" t="n">
        <v>2748.72</v>
      </c>
      <c r="F20" s="15" t="n">
        <v>0.0121</v>
      </c>
      <c r="G20" s="15" t="n">
        <v>0.0668</v>
      </c>
    </row>
    <row r="21">
      <c r="A21" s="12" t="inlineStr">
        <is>
          <t>8.85% POWER GRID CORP NCD KRED 19-10-26**</t>
        </is>
      </c>
      <c r="B21" s="30" t="inlineStr">
        <is>
          <t>INE752E07KL3</t>
        </is>
      </c>
      <c r="C21" s="30" t="inlineStr">
        <is>
          <t>CRISIL AAA</t>
        </is>
      </c>
      <c r="D21" s="13" t="n">
        <v>2500000</v>
      </c>
      <c r="E21" s="14" t="n">
        <v>2540.03</v>
      </c>
      <c r="F21" s="15" t="n">
        <v>0.0112</v>
      </c>
      <c r="G21" s="15" t="n">
        <v>0.066173</v>
      </c>
    </row>
    <row r="22">
      <c r="A22" s="12" t="inlineStr">
        <is>
          <t>7.52% REC LTD NCD RED 07-11-26**</t>
        </is>
      </c>
      <c r="B22" s="30" t="inlineStr">
        <is>
          <t>INE020B08AA3</t>
        </is>
      </c>
      <c r="C22" s="30" t="inlineStr">
        <is>
          <t>CRISIL AAA</t>
        </is>
      </c>
      <c r="D22" s="13" t="n">
        <v>2500000</v>
      </c>
      <c r="E22" s="14" t="n">
        <v>2513.58</v>
      </c>
      <c r="F22" s="15" t="n">
        <v>0.0111</v>
      </c>
      <c r="G22" s="15" t="n">
        <v>0.06800100000000001</v>
      </c>
    </row>
    <row r="23">
      <c r="A23" s="12" t="inlineStr">
        <is>
          <t>9.25% POWER GRID CORP NCD  RED 09-03-27**</t>
        </is>
      </c>
      <c r="B23" s="30" t="inlineStr">
        <is>
          <t>INE752E07JN1</t>
        </is>
      </c>
      <c r="C23" s="30" t="inlineStr">
        <is>
          <t>ICRA AAA</t>
        </is>
      </c>
      <c r="D23" s="13" t="n">
        <v>2060000</v>
      </c>
      <c r="E23" s="14" t="n">
        <v>2118.23</v>
      </c>
      <c r="F23" s="15" t="n">
        <v>0.0094</v>
      </c>
      <c r="G23" s="15" t="n">
        <v>0.066472</v>
      </c>
    </row>
    <row r="24">
      <c r="A24" s="12" t="inlineStr">
        <is>
          <t>7.5% NHPC NCD RED 07-10-2026**</t>
        </is>
      </c>
      <c r="B24" s="30" t="inlineStr">
        <is>
          <t>INE848E07AP1</t>
        </is>
      </c>
      <c r="C24" s="30" t="inlineStr">
        <is>
          <t>ICRA AAA</t>
        </is>
      </c>
      <c r="D24" s="13" t="n">
        <v>2000000</v>
      </c>
      <c r="E24" s="14" t="n">
        <v>2012.36</v>
      </c>
      <c r="F24" s="15" t="n">
        <v>0.0089</v>
      </c>
      <c r="G24" s="15" t="n">
        <v>0.065356</v>
      </c>
    </row>
    <row r="25">
      <c r="A25" s="12" t="inlineStr">
        <is>
          <t>9% NTPC SRS XLII NCD RED 25-01-2027**</t>
        </is>
      </c>
      <c r="B25" s="30" t="inlineStr">
        <is>
          <t>INE733E07HC8</t>
        </is>
      </c>
      <c r="C25" s="30" t="inlineStr">
        <is>
          <t>CRISIL AAA</t>
        </is>
      </c>
      <c r="D25" s="13" t="n">
        <v>500000</v>
      </c>
      <c r="E25" s="14" t="n">
        <v>511.42</v>
      </c>
      <c r="F25" s="15" t="n">
        <v>0.0023</v>
      </c>
      <c r="G25" s="15" t="n">
        <v>0.0669</v>
      </c>
    </row>
    <row r="26">
      <c r="A26" s="12" t="inlineStr">
        <is>
          <t>6.09% HPCL NCD RED 26-02-2027**</t>
        </is>
      </c>
      <c r="B26" s="30" t="inlineStr">
        <is>
          <t>INE094A08101</t>
        </is>
      </c>
      <c r="C26" s="30" t="inlineStr">
        <is>
          <t>CRISIL AAA</t>
        </is>
      </c>
      <c r="D26" s="13" t="n">
        <v>500000</v>
      </c>
      <c r="E26" s="14" t="n">
        <v>497.21</v>
      </c>
      <c r="F26" s="15" t="n">
        <v>0.0022</v>
      </c>
      <c r="G26" s="15" t="n">
        <v>0.06585000000000001</v>
      </c>
    </row>
    <row r="27">
      <c r="A27" s="16" t="inlineStr">
        <is>
          <t>Sub Total</t>
        </is>
      </c>
      <c r="B27" s="31" t="n"/>
      <c r="C27" s="31" t="n"/>
      <c r="D27" s="17" t="n"/>
      <c r="E27" s="18" t="n">
        <v>117509.18</v>
      </c>
      <c r="F27" s="19" t="n">
        <v>0.5193</v>
      </c>
      <c r="G27" s="20" t="n"/>
    </row>
    <row r="28">
      <c r="A28" s="16" t="inlineStr">
        <is>
          <t>State Development Loan</t>
        </is>
      </c>
      <c r="B28" s="30" t="n"/>
      <c r="C28" s="30" t="n"/>
      <c r="D28" s="13" t="n"/>
      <c r="E28" s="14" t="n"/>
      <c r="F28" s="15" t="n"/>
      <c r="G28" s="15" t="n"/>
    </row>
    <row r="29">
      <c r="A29" s="12" t="inlineStr">
        <is>
          <t>6.58% GUJARAT SDL RED 31-03-2027</t>
        </is>
      </c>
      <c r="B29" s="30" t="inlineStr">
        <is>
          <t>IN1520200347</t>
        </is>
      </c>
      <c r="C29" s="30" t="inlineStr">
        <is>
          <t>SOVEREIGN</t>
        </is>
      </c>
      <c r="D29" s="13" t="n">
        <v>22000000</v>
      </c>
      <c r="E29" s="14" t="n">
        <v>22155.06</v>
      </c>
      <c r="F29" s="15" t="n">
        <v>0.0979</v>
      </c>
      <c r="G29" s="15" t="n">
        <v>0.060643</v>
      </c>
    </row>
    <row r="30">
      <c r="A30" s="12" t="inlineStr">
        <is>
          <t>7.78% BIHAR SDL RED 01-03-2027</t>
        </is>
      </c>
      <c r="B30" s="30" t="inlineStr">
        <is>
          <t>IN1320160170</t>
        </is>
      </c>
      <c r="C30" s="30" t="inlineStr">
        <is>
          <t>SOVEREIGN</t>
        </is>
      </c>
      <c r="D30" s="13" t="n">
        <v>10500000</v>
      </c>
      <c r="E30" s="14" t="n">
        <v>10698.33</v>
      </c>
      <c r="F30" s="15" t="n">
        <v>0.0473</v>
      </c>
      <c r="G30" s="15" t="n">
        <v>0.061589</v>
      </c>
    </row>
    <row r="31">
      <c r="A31" s="12" t="inlineStr">
        <is>
          <t>7.86% KARNATAKA SDL RED 15-03-2027</t>
        </is>
      </c>
      <c r="B31" s="30" t="inlineStr">
        <is>
          <t>IN1920160117</t>
        </is>
      </c>
      <c r="C31" s="30" t="inlineStr">
        <is>
          <t>SOVEREIGN</t>
        </is>
      </c>
      <c r="D31" s="13" t="n">
        <v>9000000</v>
      </c>
      <c r="E31" s="14" t="n">
        <v>9192.23</v>
      </c>
      <c r="F31" s="15" t="n">
        <v>0.0406</v>
      </c>
      <c r="G31" s="15" t="n">
        <v>0.060746</v>
      </c>
    </row>
    <row r="32">
      <c r="A32" s="12" t="inlineStr">
        <is>
          <t>8.31% RAJASTHAN SDL RED 08-04-2027</t>
        </is>
      </c>
      <c r="B32" s="30" t="inlineStr">
        <is>
          <t>IN2920200036</t>
        </is>
      </c>
      <c r="C32" s="30" t="inlineStr">
        <is>
          <t>SOVEREIGN</t>
        </is>
      </c>
      <c r="D32" s="13" t="n">
        <v>7500000</v>
      </c>
      <c r="E32" s="14" t="n">
        <v>7697.09</v>
      </c>
      <c r="F32" s="15" t="n">
        <v>0.034</v>
      </c>
      <c r="G32" s="15" t="n">
        <v>0.062077</v>
      </c>
    </row>
    <row r="33">
      <c r="A33" s="12" t="inlineStr">
        <is>
          <t>7.75% KARNATAKA SDL RED 01-03-2027</t>
        </is>
      </c>
      <c r="B33" s="30" t="inlineStr">
        <is>
          <t>IN1920160109</t>
        </is>
      </c>
      <c r="C33" s="30" t="inlineStr">
        <is>
          <t>SOVEREIGN</t>
        </is>
      </c>
      <c r="D33" s="13" t="n">
        <v>7500000</v>
      </c>
      <c r="E33" s="14" t="n">
        <v>7646.11</v>
      </c>
      <c r="F33" s="15" t="n">
        <v>0.0338</v>
      </c>
      <c r="G33" s="15" t="n">
        <v>0.060746</v>
      </c>
    </row>
    <row r="34">
      <c r="A34" s="12" t="inlineStr">
        <is>
          <t>7.92% WEST BENGAL SDL 15-03-2027</t>
        </is>
      </c>
      <c r="B34" s="30" t="inlineStr">
        <is>
          <t>IN3420160175</t>
        </is>
      </c>
      <c r="C34" s="30" t="inlineStr">
        <is>
          <t>SOVEREIGN</t>
        </is>
      </c>
      <c r="D34" s="13" t="n">
        <v>6500000</v>
      </c>
      <c r="E34" s="14" t="n">
        <v>6635.36</v>
      </c>
      <c r="F34" s="15" t="n">
        <v>0.0293</v>
      </c>
      <c r="G34" s="15" t="n">
        <v>0.061825</v>
      </c>
    </row>
    <row r="35">
      <c r="A35" s="12" t="inlineStr">
        <is>
          <t>7.78% WEST BENGAL SDL 01-03-2027</t>
        </is>
      </c>
      <c r="B35" s="30" t="inlineStr">
        <is>
          <t>IN3420160167</t>
        </is>
      </c>
      <c r="C35" s="30" t="inlineStr">
        <is>
          <t>SOVEREIGN</t>
        </is>
      </c>
      <c r="D35" s="13" t="n">
        <v>6000000</v>
      </c>
      <c r="E35" s="14" t="n">
        <v>6111.79</v>
      </c>
      <c r="F35" s="15" t="n">
        <v>0.027</v>
      </c>
      <c r="G35" s="15" t="n">
        <v>0.061825</v>
      </c>
    </row>
    <row r="36">
      <c r="A36" s="12" t="inlineStr">
        <is>
          <t>7.74% TAMIL NADU SDL RED 01-03-2027</t>
        </is>
      </c>
      <c r="B36" s="30" t="inlineStr">
        <is>
          <t>IN3120161309</t>
        </is>
      </c>
      <c r="C36" s="30" t="inlineStr">
        <is>
          <t>SOVEREIGN</t>
        </is>
      </c>
      <c r="D36" s="13" t="n">
        <v>5000000</v>
      </c>
      <c r="E36" s="14" t="n">
        <v>5096.85</v>
      </c>
      <c r="F36" s="15" t="n">
        <v>0.0225</v>
      </c>
      <c r="G36" s="15" t="n">
        <v>0.060746</v>
      </c>
    </row>
    <row r="37">
      <c r="A37" s="12" t="inlineStr">
        <is>
          <t>7.64% HARYANA SDL RED 29-03-2027</t>
        </is>
      </c>
      <c r="B37" s="30" t="inlineStr">
        <is>
          <t>IN1620160292</t>
        </is>
      </c>
      <c r="C37" s="30" t="inlineStr">
        <is>
          <t>SOVEREIGN</t>
        </is>
      </c>
      <c r="D37" s="13" t="n">
        <v>5000000</v>
      </c>
      <c r="E37" s="14" t="n">
        <v>5091.18</v>
      </c>
      <c r="F37" s="15" t="n">
        <v>0.0225</v>
      </c>
      <c r="G37" s="15" t="n">
        <v>0.061767</v>
      </c>
    </row>
    <row r="38">
      <c r="A38" s="12" t="inlineStr">
        <is>
          <t>7.61% TAMIL NADU SDL RED 15-02-2027</t>
        </is>
      </c>
      <c r="B38" s="30" t="inlineStr">
        <is>
          <t>IN3120160194</t>
        </is>
      </c>
      <c r="C38" s="30" t="inlineStr">
        <is>
          <t>SOVEREIGN</t>
        </is>
      </c>
      <c r="D38" s="13" t="n">
        <v>4500000</v>
      </c>
      <c r="E38" s="14" t="n">
        <v>4577.77</v>
      </c>
      <c r="F38" s="15" t="n">
        <v>0.0202</v>
      </c>
      <c r="G38" s="15" t="n">
        <v>0.060746</v>
      </c>
    </row>
    <row r="39">
      <c r="A39" s="12" t="inlineStr">
        <is>
          <t>7.59% BIHAR SDL RED 15-02-2027</t>
        </is>
      </c>
      <c r="B39" s="30" t="inlineStr">
        <is>
          <t>IN1320160162</t>
        </is>
      </c>
      <c r="C39" s="30" t="inlineStr">
        <is>
          <t>SOVEREIGN</t>
        </is>
      </c>
      <c r="D39" s="13" t="n">
        <v>4500000</v>
      </c>
      <c r="E39" s="14" t="n">
        <v>4572.81</v>
      </c>
      <c r="F39" s="15" t="n">
        <v>0.0202</v>
      </c>
      <c r="G39" s="15" t="n">
        <v>0.061589</v>
      </c>
    </row>
    <row r="40">
      <c r="A40" s="12" t="inlineStr">
        <is>
          <t>7.62% UTTAR PRADESH SDL 15-02-2027</t>
        </is>
      </c>
      <c r="B40" s="30" t="inlineStr">
        <is>
          <t>IN3320160317</t>
        </is>
      </c>
      <c r="C40" s="30" t="inlineStr">
        <is>
          <t>SOVEREIGN</t>
        </is>
      </c>
      <c r="D40" s="13" t="n">
        <v>4000000</v>
      </c>
      <c r="E40" s="14" t="n">
        <v>4068.69</v>
      </c>
      <c r="F40" s="15" t="n">
        <v>0.018</v>
      </c>
      <c r="G40" s="15" t="n">
        <v>0.060952</v>
      </c>
    </row>
    <row r="41">
      <c r="A41" s="12" t="inlineStr">
        <is>
          <t>7.85% TAMIL NADU SDL RED 15-03-2027</t>
        </is>
      </c>
      <c r="B41" s="30" t="inlineStr">
        <is>
          <t>IN3120161317</t>
        </is>
      </c>
      <c r="C41" s="30" t="inlineStr">
        <is>
          <t>SOVEREIGN</t>
        </is>
      </c>
      <c r="D41" s="13" t="n">
        <v>2500000</v>
      </c>
      <c r="E41" s="14" t="n">
        <v>2553.11</v>
      </c>
      <c r="F41" s="15" t="n">
        <v>0.0113</v>
      </c>
      <c r="G41" s="15" t="n">
        <v>0.060746</v>
      </c>
    </row>
    <row r="42">
      <c r="A42" s="12" t="inlineStr">
        <is>
          <t>7.59% Karnataka SDL RED 29-03-2027</t>
        </is>
      </c>
      <c r="B42" s="30" t="inlineStr">
        <is>
          <t>IN1920160125</t>
        </is>
      </c>
      <c r="C42" s="30" t="inlineStr">
        <is>
          <t>SOVEREIGN</t>
        </is>
      </c>
      <c r="D42" s="13" t="n">
        <v>2500000</v>
      </c>
      <c r="E42" s="14" t="n">
        <v>2547.09</v>
      </c>
      <c r="F42" s="15" t="n">
        <v>0.0113</v>
      </c>
      <c r="G42" s="15" t="n">
        <v>0.060746</v>
      </c>
    </row>
    <row r="43">
      <c r="A43" s="12" t="inlineStr">
        <is>
          <t>7.62% Tamil Nadu SDL RED 29-03-2027</t>
        </is>
      </c>
      <c r="B43" s="30" t="inlineStr">
        <is>
          <t>IN3120161424</t>
        </is>
      </c>
      <c r="C43" s="30" t="inlineStr">
        <is>
          <t>SOVEREIGN</t>
        </is>
      </c>
      <c r="D43" s="13" t="n">
        <v>2000000</v>
      </c>
      <c r="E43" s="14" t="n">
        <v>2038.38</v>
      </c>
      <c r="F43" s="15" t="n">
        <v>0.008999999999999999</v>
      </c>
      <c r="G43" s="15" t="n">
        <v>0.060746</v>
      </c>
    </row>
    <row r="44">
      <c r="A44" s="12" t="inlineStr">
        <is>
          <t>7.64% WEST BENGAL SDL RED 29-03-2027</t>
        </is>
      </c>
      <c r="B44" s="30" t="inlineStr">
        <is>
          <t>IN3420160183</t>
        </is>
      </c>
      <c r="C44" s="30" t="inlineStr">
        <is>
          <t>SOVEREIGN</t>
        </is>
      </c>
      <c r="D44" s="13" t="n">
        <v>1000000</v>
      </c>
      <c r="E44" s="14" t="n">
        <v>1018.17</v>
      </c>
      <c r="F44" s="15" t="n">
        <v>0.0045</v>
      </c>
      <c r="G44" s="15" t="n">
        <v>0.061824</v>
      </c>
    </row>
    <row r="45">
      <c r="A45" s="16" t="inlineStr">
        <is>
          <t>Sub Total</t>
        </is>
      </c>
      <c r="B45" s="31" t="n"/>
      <c r="C45" s="31" t="n"/>
      <c r="D45" s="17" t="n"/>
      <c r="E45" s="18" t="n">
        <v>101700.02</v>
      </c>
      <c r="F45" s="19" t="n">
        <v>0.4494</v>
      </c>
      <c r="G45" s="20" t="n"/>
    </row>
    <row r="46">
      <c r="A46" s="12" t="n"/>
      <c r="B46" s="30" t="n"/>
      <c r="C46" s="30" t="n"/>
      <c r="D46" s="13" t="n"/>
      <c r="E46" s="14" t="n"/>
      <c r="F46" s="15" t="n"/>
      <c r="G46" s="15" t="n"/>
    </row>
    <row r="47">
      <c r="A47" s="12" t="n"/>
      <c r="B47" s="30" t="n"/>
      <c r="C47" s="30" t="n"/>
      <c r="D47" s="13" t="n"/>
      <c r="E47" s="14" t="n"/>
      <c r="F47" s="15" t="n"/>
      <c r="G47" s="15" t="n"/>
    </row>
    <row r="48">
      <c r="A48" s="16" t="inlineStr">
        <is>
          <t>(b)Privately Placed/Unlisted</t>
        </is>
      </c>
      <c r="B48" s="30" t="n"/>
      <c r="C48" s="30" t="n"/>
      <c r="D48" s="13" t="n"/>
      <c r="E48" s="14" t="n"/>
      <c r="F48" s="15" t="n"/>
      <c r="G48" s="15" t="n"/>
    </row>
    <row r="49">
      <c r="A49" s="16" t="inlineStr">
        <is>
          <t>Sub Total</t>
        </is>
      </c>
      <c r="B49" s="30" t="n"/>
      <c r="C49" s="30" t="n"/>
      <c r="D49" s="13" t="n"/>
      <c r="E49" s="35" t="inlineStr">
        <is>
          <t>NIL</t>
        </is>
      </c>
      <c r="F49" s="36" t="inlineStr">
        <is>
          <t>NIL</t>
        </is>
      </c>
      <c r="G49" s="15" t="n"/>
    </row>
    <row r="50">
      <c r="A50" s="12" t="n"/>
      <c r="B50" s="30" t="n"/>
      <c r="C50" s="30" t="n"/>
      <c r="D50" s="13" t="n"/>
      <c r="E50" s="14" t="n"/>
      <c r="F50" s="15" t="n"/>
      <c r="G50" s="15" t="n"/>
    </row>
    <row r="51">
      <c r="A51" s="16" t="inlineStr">
        <is>
          <t>(c)Securitised Debt Instruments</t>
        </is>
      </c>
      <c r="B51" s="30" t="n"/>
      <c r="C51" s="30" t="n"/>
      <c r="D51" s="13" t="n"/>
      <c r="E51" s="14" t="n"/>
      <c r="F51" s="15" t="n"/>
      <c r="G51" s="15" t="n"/>
    </row>
    <row r="52">
      <c r="A52" s="16" t="inlineStr">
        <is>
          <t>Sub Total</t>
        </is>
      </c>
      <c r="B52" s="30" t="n"/>
      <c r="C52" s="30" t="n"/>
      <c r="D52" s="13" t="n"/>
      <c r="E52" s="35" t="inlineStr">
        <is>
          <t>NIL</t>
        </is>
      </c>
      <c r="F52" s="36" t="inlineStr">
        <is>
          <t>NIL</t>
        </is>
      </c>
      <c r="G52" s="15" t="n"/>
    </row>
    <row r="53">
      <c r="A53" s="12" t="n"/>
      <c r="B53" s="30" t="n"/>
      <c r="C53" s="30" t="n"/>
      <c r="D53" s="13" t="n"/>
      <c r="E53" s="14" t="n"/>
      <c r="F53" s="15" t="n"/>
      <c r="G53" s="15" t="n"/>
    </row>
    <row r="54">
      <c r="A54" s="21" t="inlineStr">
        <is>
          <t>TOTAL</t>
        </is>
      </c>
      <c r="B54" s="32" t="n"/>
      <c r="C54" s="32" t="n"/>
      <c r="D54" s="22" t="n"/>
      <c r="E54" s="18" t="n">
        <v>219209.2</v>
      </c>
      <c r="F54" s="19" t="n">
        <v>0.9687</v>
      </c>
      <c r="G54" s="20" t="n"/>
    </row>
    <row r="55">
      <c r="A55" s="12" t="n"/>
      <c r="B55" s="30" t="n"/>
      <c r="C55" s="30" t="n"/>
      <c r="D55" s="13" t="n"/>
      <c r="E55" s="14" t="n"/>
      <c r="F55" s="15" t="n"/>
      <c r="G55" s="15" t="n"/>
    </row>
    <row r="56">
      <c r="A56" s="12" t="n"/>
      <c r="B56" s="30" t="n"/>
      <c r="C56" s="30" t="n"/>
      <c r="D56" s="13" t="n"/>
      <c r="E56" s="14" t="n"/>
      <c r="F56" s="15" t="n"/>
      <c r="G56" s="15" t="n"/>
    </row>
    <row r="57">
      <c r="A57" s="16" t="inlineStr">
        <is>
          <t>TREPS / Reverse Repo</t>
        </is>
      </c>
      <c r="B57" s="30" t="n"/>
      <c r="C57" s="30" t="n"/>
      <c r="D57" s="13" t="n"/>
      <c r="E57" s="14" t="n"/>
      <c r="F57" s="15" t="n"/>
      <c r="G57" s="15" t="n"/>
    </row>
    <row r="58">
      <c r="A58" s="12" t="inlineStr">
        <is>
          <t>Clearing Corporation of India Ltd.</t>
        </is>
      </c>
      <c r="B58" s="30" t="n"/>
      <c r="C58" s="30" t="n"/>
      <c r="D58" s="13" t="n"/>
      <c r="E58" s="14" t="n">
        <v>182.97</v>
      </c>
      <c r="F58" s="15" t="n">
        <v>0.0008</v>
      </c>
      <c r="G58" s="15" t="n">
        <v>0.053335</v>
      </c>
    </row>
    <row r="59">
      <c r="A59" s="16" t="inlineStr">
        <is>
          <t>Sub Total</t>
        </is>
      </c>
      <c r="B59" s="31" t="n"/>
      <c r="C59" s="31" t="n"/>
      <c r="D59" s="17" t="n"/>
      <c r="E59" s="18" t="n">
        <v>182.97</v>
      </c>
      <c r="F59" s="19" t="n">
        <v>0.0008</v>
      </c>
      <c r="G59" s="20" t="n"/>
    </row>
    <row r="60">
      <c r="A60" s="12" t="n"/>
      <c r="B60" s="30" t="n"/>
      <c r="C60" s="30" t="n"/>
      <c r="D60" s="13" t="n"/>
      <c r="E60" s="14" t="n"/>
      <c r="F60" s="15" t="n"/>
      <c r="G60" s="15" t="n"/>
    </row>
    <row r="61">
      <c r="A61" s="21" t="inlineStr">
        <is>
          <t>TOTAL</t>
        </is>
      </c>
      <c r="B61" s="32" t="n"/>
      <c r="C61" s="32" t="n"/>
      <c r="D61" s="22" t="n"/>
      <c r="E61" s="18" t="n">
        <v>182.97</v>
      </c>
      <c r="F61" s="19" t="n">
        <v>0.0008</v>
      </c>
      <c r="G61" s="20" t="n"/>
    </row>
    <row r="62">
      <c r="A62" s="12" t="inlineStr">
        <is>
          <t>Accrued Interest</t>
        </is>
      </c>
      <c r="B62" s="30" t="n"/>
      <c r="C62" s="30" t="n"/>
      <c r="D62" s="13" t="n"/>
      <c r="E62" s="14" t="n">
        <v>6938.3806993</v>
      </c>
      <c r="F62" s="15" t="n">
        <v>0.030663</v>
      </c>
      <c r="G62" s="15" t="n"/>
    </row>
    <row r="63">
      <c r="A63" s="12" t="inlineStr">
        <is>
          <t>Net Receivables/(Payables)</t>
        </is>
      </c>
      <c r="B63" s="30" t="n"/>
      <c r="C63" s="30" t="n"/>
      <c r="D63" s="13" t="n"/>
      <c r="E63" s="23" t="n">
        <v>-56.5706993</v>
      </c>
      <c r="F63" s="24" t="n">
        <v>-0.000163</v>
      </c>
      <c r="G63" s="15" t="n">
        <v>0.053335</v>
      </c>
    </row>
    <row r="64">
      <c r="A64" s="25" t="inlineStr">
        <is>
          <t>GRAND TOTAL</t>
        </is>
      </c>
      <c r="B64" s="33" t="n"/>
      <c r="C64" s="33" t="n"/>
      <c r="D64" s="26" t="n"/>
      <c r="E64" s="27" t="n">
        <v>226273.98</v>
      </c>
      <c r="F64" s="28" t="n">
        <v>1</v>
      </c>
      <c r="G64" s="28" t="n"/>
    </row>
    <row r="66">
      <c r="A66" s="74" t="inlineStr">
        <is>
          <t>**Non Traded Security</t>
        </is>
      </c>
    </row>
    <row r="67">
      <c r="A67" s="74" t="inlineStr">
        <is>
          <t>In accordance with SEBI Circular no. SEBI/HO/IMD/PoD2/P/CIR/2024/183 dated December 13, 2024, Debt Index Replication Factor (DIRF) is 75.94%.</t>
        </is>
      </c>
    </row>
    <row r="69">
      <c r="A69" s="74" t="inlineStr">
        <is>
          <t>Notes:</t>
        </is>
      </c>
    </row>
    <row r="70">
      <c r="A70" s="48" t="inlineStr">
        <is>
          <t>1. Security in default beyond its maturiy date</t>
        </is>
      </c>
      <c r="B70" s="34" t="inlineStr">
        <is>
          <t>NIL</t>
        </is>
      </c>
    </row>
    <row r="71">
      <c r="A71" t="inlineStr">
        <is>
          <t>2. NAV at the beginning of the period (Rs. per unit)</t>
        </is>
      </c>
    </row>
    <row r="72">
      <c r="A72" t="inlineStr">
        <is>
          <t>Plan /option (Face Value 10)</t>
        </is>
      </c>
      <c r="B72" t="inlineStr">
        <is>
          <t>As on</t>
        </is>
      </c>
      <c r="C72" t="inlineStr">
        <is>
          <t>As on</t>
        </is>
      </c>
    </row>
    <row r="73">
      <c r="B73" s="49" t="n">
        <v>45989</v>
      </c>
      <c r="C73" s="49" t="n">
        <v>46022</v>
      </c>
    </row>
    <row r="74">
      <c r="A74" t="inlineStr">
        <is>
          <t>Direct Plan Growth Option</t>
        </is>
      </c>
      <c r="B74" t="n">
        <v>12.8263</v>
      </c>
      <c r="C74" t="n">
        <v>12.8796</v>
      </c>
    </row>
    <row r="75">
      <c r="A75" t="inlineStr">
        <is>
          <t>Direct Plan IDCW Option</t>
        </is>
      </c>
      <c r="B75" t="n">
        <v>12.8246</v>
      </c>
      <c r="C75" t="n">
        <v>12.8779</v>
      </c>
    </row>
    <row r="76">
      <c r="A76" t="inlineStr">
        <is>
          <t>Regular Plan Growth Option</t>
        </is>
      </c>
      <c r="B76" t="n">
        <v>12.7248</v>
      </c>
      <c r="C76" t="n">
        <v>12.7754</v>
      </c>
    </row>
    <row r="77">
      <c r="A77" t="inlineStr">
        <is>
          <t>Regular Plan IDCW Option</t>
        </is>
      </c>
      <c r="B77" t="n">
        <v>12.7254</v>
      </c>
      <c r="C77" t="n">
        <v>12.776</v>
      </c>
    </row>
    <row r="79">
      <c r="A79" t="inlineStr">
        <is>
          <t xml:space="preserve">3. Total Dividend (Net) declared during the month </t>
        </is>
      </c>
      <c r="B79" s="34" t="inlineStr">
        <is>
          <t>NIL</t>
        </is>
      </c>
    </row>
    <row r="80">
      <c r="A80" t="inlineStr">
        <is>
          <t>4. Bonus was declared during the month</t>
        </is>
      </c>
      <c r="B80" s="34" t="inlineStr">
        <is>
          <t>NIL</t>
        </is>
      </c>
    </row>
    <row r="81" ht="29" customHeight="1">
      <c r="A81" s="48" t="inlineStr">
        <is>
          <t>5. Investment in Repo of Corporate Debt Securities during the month ended December 31, 2025</t>
        </is>
      </c>
      <c r="B81" s="34" t="inlineStr">
        <is>
          <t>NIL</t>
        </is>
      </c>
    </row>
    <row r="82" ht="29" customHeight="1">
      <c r="A82" s="48" t="inlineStr">
        <is>
          <t>6. Investment in foreign securities/ADRs/GDRs at the end of the month</t>
        </is>
      </c>
      <c r="B82" s="34" t="inlineStr">
        <is>
          <t>NIL</t>
        </is>
      </c>
    </row>
    <row r="83">
      <c r="A83" t="inlineStr">
        <is>
          <t>7. Average Portfolio Maturity</t>
        </is>
      </c>
      <c r="B83" s="51">
        <f>B98</f>
        <v/>
      </c>
    </row>
    <row r="84" ht="43.5" customHeight="1">
      <c r="A84" s="48" t="inlineStr">
        <is>
          <t>8. Total gross exposure to derivative instruments (excluding reversed positions) at the end of the month (Rs. in Lakhs)</t>
        </is>
      </c>
      <c r="B84" s="34" t="inlineStr">
        <is>
          <t>NIL</t>
        </is>
      </c>
    </row>
    <row r="85">
      <c r="B85" s="34" t="n"/>
    </row>
    <row r="86" ht="29" customHeight="1">
      <c r="A86" s="48" t="inlineStr">
        <is>
          <t>9. Margin Deposits includes Margin money placed on derivatives other than margin money placed with bank</t>
        </is>
      </c>
      <c r="B86" s="34" t="inlineStr">
        <is>
          <t>NIL</t>
        </is>
      </c>
    </row>
    <row r="87" ht="29" customHeight="1">
      <c r="A87" s="48" t="inlineStr">
        <is>
          <t>10. Value of investment made by other schemes under same management (Rs. In Lakhs)</t>
        </is>
      </c>
      <c r="B87" t="inlineStr">
        <is>
          <t>NIL</t>
        </is>
      </c>
    </row>
    <row r="88" ht="29" customHeight="1">
      <c r="A88" s="48" t="inlineStr">
        <is>
          <t>11. Number of instance of deviation In valuation of securities</t>
        </is>
      </c>
      <c r="B88" s="34" t="inlineStr">
        <is>
          <t>NIL</t>
        </is>
      </c>
    </row>
    <row r="89" ht="29" customHeight="1">
      <c r="A89" s="48" t="inlineStr">
        <is>
          <t>12. Total value and percentage of illiquid equity shares / securities</t>
        </is>
      </c>
      <c r="B89" s="34" t="inlineStr">
        <is>
          <t>NIL</t>
        </is>
      </c>
    </row>
    <row r="91">
      <c r="A91" t="inlineStr">
        <is>
          <t>Portfolio Information</t>
        </is>
      </c>
    </row>
    <row r="92" ht="58" customHeight="1">
      <c r="A92" s="52" t="inlineStr">
        <is>
          <t>Scheme Name :</t>
        </is>
      </c>
      <c r="B92" s="57" t="inlineStr">
        <is>
          <t>Edelweiss Nifty PSU Bond Plus SDL Apr2027 50 50 Index</t>
        </is>
      </c>
    </row>
    <row r="93" ht="29" customHeight="1">
      <c r="A93" s="52" t="inlineStr">
        <is>
          <t>Description (if any)</t>
        </is>
      </c>
      <c r="B93" s="57" t="inlineStr">
        <is>
          <t>NY PSU BD PL SDL IDX Fund-2027</t>
        </is>
      </c>
    </row>
    <row r="94">
      <c r="A94" s="52" t="n"/>
      <c r="B94" s="52" t="n"/>
    </row>
    <row r="95">
      <c r="A95" s="52" t="inlineStr">
        <is>
          <t>Annualised Portfolio YTM* :</t>
        </is>
      </c>
      <c r="B95" s="53" t="n">
        <v>6.437848738962815</v>
      </c>
    </row>
    <row r="96">
      <c r="A96" s="52" t="n"/>
      <c r="B96" s="52" t="n"/>
    </row>
    <row r="97">
      <c r="A97" s="52" t="inlineStr">
        <is>
          <t>Macaulay Duration</t>
        </is>
      </c>
      <c r="B97" s="54" t="n">
        <v>1.1305</v>
      </c>
    </row>
    <row r="98">
      <c r="A98" s="52" t="inlineStr">
        <is>
          <t>Residual Maturity</t>
        </is>
      </c>
      <c r="B98" s="54" t="n">
        <v>1.18144557434715</v>
      </c>
    </row>
    <row r="99">
      <c r="A99" s="52" t="n"/>
      <c r="B99" s="52" t="n"/>
    </row>
    <row r="100">
      <c r="A100" s="52" t="inlineStr">
        <is>
          <t xml:space="preserve">As on (Date) </t>
        </is>
      </c>
      <c r="B100" s="55" t="n">
        <v>46022</v>
      </c>
    </row>
    <row r="102" ht="70" customHeight="1">
      <c r="A102" s="76" t="inlineStr">
        <is>
          <t>Scheme Name</t>
        </is>
      </c>
      <c r="B102" s="76" t="inlineStr">
        <is>
          <t>Risk- O - Meter</t>
        </is>
      </c>
      <c r="C102" s="76" t="inlineStr">
        <is>
          <t>Benchmark of the Scheme</t>
        </is>
      </c>
      <c r="D102" s="76" t="inlineStr">
        <is>
          <t>Benchmark Risk-o-meter</t>
        </is>
      </c>
    </row>
    <row r="103" ht="70" customHeight="1">
      <c r="A103" s="76" t="inlineStr">
        <is>
          <t>Edelweiss NIFTY PSU Bond Plus SDL Apr 2027 50-50 Index Fund</t>
        </is>
      </c>
      <c r="B103" s="76" t="n"/>
      <c r="C103" s="76" t="inlineStr">
        <is>
          <t>Nifty PSU Bond Plus SDL Apr 2027 50:50 Index</t>
        </is>
      </c>
      <c r="D103" s="76" t="n"/>
      <c r="E103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H284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8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MULTI ASSET ALLOCATION FUND AS ON DECEMBER 31, 2025</t>
        </is>
      </c>
    </row>
    <row r="2" ht="35" customHeight="1">
      <c r="A2" s="75" t="inlineStr">
        <is>
          <t>(An open-ended scheme investing in Equity, Debt, Commodities and in units of REITs &amp; InvITs)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Vodafone Idea Ltd.</t>
        </is>
      </c>
      <c r="B8" s="30" t="inlineStr">
        <is>
          <t>INE669E01016</t>
        </is>
      </c>
      <c r="C8" s="30" t="inlineStr">
        <is>
          <t>Telecom - Services</t>
        </is>
      </c>
      <c r="D8" s="13" t="n">
        <v>67257975</v>
      </c>
      <c r="E8" s="14" t="n">
        <v>7236.96</v>
      </c>
      <c r="F8" s="15" t="n">
        <v>0.029435</v>
      </c>
      <c r="G8" s="15" t="n"/>
    </row>
    <row r="9">
      <c r="A9" s="12" t="inlineStr">
        <is>
          <t>Reliance Industries Ltd.</t>
        </is>
      </c>
      <c r="B9" s="30" t="inlineStr">
        <is>
          <t>INE002A01018</t>
        </is>
      </c>
      <c r="C9" s="30" t="inlineStr">
        <is>
          <t>Petroleum Products</t>
        </is>
      </c>
      <c r="D9" s="13" t="n">
        <v>380500</v>
      </c>
      <c r="E9" s="14" t="n">
        <v>5975.37</v>
      </c>
      <c r="F9" s="15" t="n">
        <v>0.024303</v>
      </c>
      <c r="G9" s="15" t="n"/>
    </row>
    <row r="10">
      <c r="A10" s="12" t="inlineStr">
        <is>
          <t>HDFC Bank Ltd.</t>
        </is>
      </c>
      <c r="B10" s="30" t="inlineStr">
        <is>
          <t>INE040A01034</t>
        </is>
      </c>
      <c r="C10" s="30" t="inlineStr">
        <is>
          <t>Banks</t>
        </is>
      </c>
      <c r="D10" s="13" t="n">
        <v>581350</v>
      </c>
      <c r="E10" s="14" t="n">
        <v>5762.34</v>
      </c>
      <c r="F10" s="15" t="n">
        <v>0.023437</v>
      </c>
      <c r="G10" s="15" t="n"/>
    </row>
    <row r="11">
      <c r="A11" s="12" t="inlineStr">
        <is>
          <t>Bharti Airtel Ltd.</t>
        </is>
      </c>
      <c r="B11" s="30" t="inlineStr">
        <is>
          <t>INE397D01024</t>
        </is>
      </c>
      <c r="C11" s="30" t="inlineStr">
        <is>
          <t>Telecom - Services</t>
        </is>
      </c>
      <c r="D11" s="13" t="n">
        <v>193325</v>
      </c>
      <c r="E11" s="14" t="n">
        <v>4070.65</v>
      </c>
      <c r="F11" s="15" t="n">
        <v>0.016556</v>
      </c>
      <c r="G11" s="15" t="n"/>
    </row>
    <row r="12">
      <c r="A12" s="12" t="inlineStr">
        <is>
          <t>ICICI Bank Ltd.</t>
        </is>
      </c>
      <c r="B12" s="30" t="inlineStr">
        <is>
          <t>INE090A01021</t>
        </is>
      </c>
      <c r="C12" s="30" t="inlineStr">
        <is>
          <t>Banks</t>
        </is>
      </c>
      <c r="D12" s="13" t="n">
        <v>277900</v>
      </c>
      <c r="E12" s="14" t="n">
        <v>3731.92</v>
      </c>
      <c r="F12" s="15" t="n">
        <v>0.015179</v>
      </c>
      <c r="G12" s="15" t="n"/>
    </row>
    <row r="13">
      <c r="A13" s="12" t="inlineStr">
        <is>
          <t>State Bank of India</t>
        </is>
      </c>
      <c r="B13" s="30" t="inlineStr">
        <is>
          <t>INE062A01020</t>
        </is>
      </c>
      <c r="C13" s="30" t="inlineStr">
        <is>
          <t>Banks</t>
        </is>
      </c>
      <c r="D13" s="13" t="n">
        <v>288000</v>
      </c>
      <c r="E13" s="14" t="n">
        <v>2828.74</v>
      </c>
      <c r="F13" s="15" t="n">
        <v>0.011505</v>
      </c>
      <c r="G13" s="15" t="n"/>
    </row>
    <row r="14">
      <c r="A14" s="12" t="inlineStr">
        <is>
          <t>Grasim Industries Ltd.</t>
        </is>
      </c>
      <c r="B14" s="30" t="inlineStr">
        <is>
          <t>INE047A01021</t>
        </is>
      </c>
      <c r="C14" s="30" t="inlineStr">
        <is>
          <t>Cement &amp; Cement Products</t>
        </is>
      </c>
      <c r="D14" s="13" t="n">
        <v>76500</v>
      </c>
      <c r="E14" s="14" t="n">
        <v>2164.19</v>
      </c>
      <c r="F14" s="15" t="n">
        <v>0.008802000000000001</v>
      </c>
      <c r="G14" s="15" t="n"/>
    </row>
    <row r="15">
      <c r="A15" s="12" t="inlineStr">
        <is>
          <t>Hindustan Aeronautics Ltd.</t>
        </is>
      </c>
      <c r="B15" s="30" t="inlineStr">
        <is>
          <t>INE066F01020</t>
        </is>
      </c>
      <c r="C15" s="30" t="inlineStr">
        <is>
          <t>Aerospace &amp; Defense</t>
        </is>
      </c>
      <c r="D15" s="13" t="n">
        <v>34950</v>
      </c>
      <c r="E15" s="14" t="n">
        <v>1533.85</v>
      </c>
      <c r="F15" s="15" t="n">
        <v>0.006239</v>
      </c>
      <c r="G15" s="15" t="n"/>
    </row>
    <row r="16">
      <c r="A16" s="12" t="inlineStr">
        <is>
          <t>Axis Bank Ltd.</t>
        </is>
      </c>
      <c r="B16" s="30" t="inlineStr">
        <is>
          <t>INE238A01034</t>
        </is>
      </c>
      <c r="C16" s="30" t="inlineStr">
        <is>
          <t>Banks</t>
        </is>
      </c>
      <c r="D16" s="13" t="n">
        <v>116875</v>
      </c>
      <c r="E16" s="14" t="n">
        <v>1483.61</v>
      </c>
      <c r="F16" s="15" t="n">
        <v>0.006034</v>
      </c>
      <c r="G16" s="15" t="n"/>
    </row>
    <row r="17">
      <c r="A17" s="12" t="inlineStr">
        <is>
          <t>Aurobindo Pharma Ltd.</t>
        </is>
      </c>
      <c r="B17" s="30" t="inlineStr">
        <is>
          <t>INE406A01037</t>
        </is>
      </c>
      <c r="C17" s="30" t="inlineStr">
        <is>
          <t>Pharmaceuticals &amp; Biotechnology</t>
        </is>
      </c>
      <c r="D17" s="13" t="n">
        <v>110000</v>
      </c>
      <c r="E17" s="14" t="n">
        <v>1301.3</v>
      </c>
      <c r="F17" s="15" t="n">
        <v>0.005293</v>
      </c>
      <c r="G17" s="15" t="n"/>
    </row>
    <row r="18">
      <c r="A18" s="12" t="inlineStr">
        <is>
          <t>Eternal Ltd.</t>
        </is>
      </c>
      <c r="B18" s="30" t="inlineStr">
        <is>
          <t>INE758T01015</t>
        </is>
      </c>
      <c r="C18" s="30" t="inlineStr">
        <is>
          <t>Retailing</t>
        </is>
      </c>
      <c r="D18" s="13" t="n">
        <v>431650</v>
      </c>
      <c r="E18" s="14" t="n">
        <v>1200.2</v>
      </c>
      <c r="F18" s="15" t="n">
        <v>0.004882</v>
      </c>
      <c r="G18" s="15" t="n"/>
    </row>
    <row r="19">
      <c r="A19" s="12" t="inlineStr">
        <is>
          <t>Kotak Mahindra Bank Ltd.</t>
        </is>
      </c>
      <c r="B19" s="30" t="inlineStr">
        <is>
          <t>INE237A01028</t>
        </is>
      </c>
      <c r="C19" s="30" t="inlineStr">
        <is>
          <t>Banks</t>
        </is>
      </c>
      <c r="D19" s="13" t="n">
        <v>52000</v>
      </c>
      <c r="E19" s="14" t="n">
        <v>1144.57</v>
      </c>
      <c r="F19" s="15" t="n">
        <v>0.004655</v>
      </c>
      <c r="G19" s="15" t="n"/>
    </row>
    <row r="20">
      <c r="A20" s="12" t="inlineStr">
        <is>
          <t>Hindustan Petroleum Corporation Ltd.</t>
        </is>
      </c>
      <c r="B20" s="30" t="inlineStr">
        <is>
          <t>INE094A01015</t>
        </is>
      </c>
      <c r="C20" s="30" t="inlineStr">
        <is>
          <t>Petroleum Products</t>
        </is>
      </c>
      <c r="D20" s="13" t="n">
        <v>226800</v>
      </c>
      <c r="E20" s="14" t="n">
        <v>1131.85</v>
      </c>
      <c r="F20" s="15" t="n">
        <v>0.004604</v>
      </c>
      <c r="G20" s="15" t="n"/>
    </row>
    <row r="21">
      <c r="A21" s="12" t="inlineStr">
        <is>
          <t>National Aluminium Company Ltd.</t>
        </is>
      </c>
      <c r="B21" s="30" t="inlineStr">
        <is>
          <t>INE139A01034</t>
        </is>
      </c>
      <c r="C21" s="30" t="inlineStr">
        <is>
          <t>Non - Ferrous Metals</t>
        </is>
      </c>
      <c r="D21" s="13" t="n">
        <v>360000</v>
      </c>
      <c r="E21" s="14" t="n">
        <v>1131.48</v>
      </c>
      <c r="F21" s="15" t="n">
        <v>0.004602</v>
      </c>
      <c r="G21" s="15" t="n"/>
    </row>
    <row r="22">
      <c r="A22" s="12" t="inlineStr">
        <is>
          <t>Mahindra &amp; Mahindra Ltd.</t>
        </is>
      </c>
      <c r="B22" s="30" t="inlineStr">
        <is>
          <t>INE101A01026</t>
        </is>
      </c>
      <c r="C22" s="30" t="inlineStr">
        <is>
          <t>Automobiles</t>
        </is>
      </c>
      <c r="D22" s="13" t="n">
        <v>30200</v>
      </c>
      <c r="E22" s="14" t="n">
        <v>1120.18</v>
      </c>
      <c r="F22" s="15" t="n">
        <v>0.004556</v>
      </c>
      <c r="G22" s="15" t="n"/>
    </row>
    <row r="23">
      <c r="A23" s="12" t="inlineStr">
        <is>
          <t>Bharat Electronics Ltd.</t>
        </is>
      </c>
      <c r="B23" s="30" t="inlineStr">
        <is>
          <t>INE263A01024</t>
        </is>
      </c>
      <c r="C23" s="30" t="inlineStr">
        <is>
          <t>Aerospace &amp; Defense</t>
        </is>
      </c>
      <c r="D23" s="13" t="n">
        <v>270750</v>
      </c>
      <c r="E23" s="14" t="n">
        <v>1081.92</v>
      </c>
      <c r="F23" s="15" t="n">
        <v>0.0044</v>
      </c>
      <c r="G23" s="15" t="n"/>
    </row>
    <row r="24">
      <c r="A24" s="12" t="inlineStr">
        <is>
          <t>Vedanta Ltd.</t>
        </is>
      </c>
      <c r="B24" s="30" t="inlineStr">
        <is>
          <t>INE205A01025</t>
        </is>
      </c>
      <c r="C24" s="30" t="inlineStr">
        <is>
          <t>Diversified Metals</t>
        </is>
      </c>
      <c r="D24" s="13" t="n">
        <v>177100</v>
      </c>
      <c r="E24" s="14" t="n">
        <v>1070.39</v>
      </c>
      <c r="F24" s="15" t="n">
        <v>0.004354</v>
      </c>
      <c r="G24" s="15" t="n"/>
    </row>
    <row r="25">
      <c r="A25" s="12" t="inlineStr">
        <is>
          <t>Yes Bank Ltd.</t>
        </is>
      </c>
      <c r="B25" s="30" t="inlineStr">
        <is>
          <t>INE528G01035</t>
        </is>
      </c>
      <c r="C25" s="30" t="inlineStr">
        <is>
          <t>Banks</t>
        </is>
      </c>
      <c r="D25" s="13" t="n">
        <v>4944900</v>
      </c>
      <c r="E25" s="14" t="n">
        <v>1068.1</v>
      </c>
      <c r="F25" s="15" t="n">
        <v>0.004344</v>
      </c>
      <c r="G25" s="15" t="n"/>
    </row>
    <row r="26">
      <c r="A26" s="12" t="inlineStr">
        <is>
          <t>Marico Ltd.</t>
        </is>
      </c>
      <c r="B26" s="30" t="inlineStr">
        <is>
          <t>INE196A01026</t>
        </is>
      </c>
      <c r="C26" s="30" t="inlineStr">
        <is>
          <t>Agricultural Food &amp; other Products</t>
        </is>
      </c>
      <c r="D26" s="13" t="n">
        <v>118800</v>
      </c>
      <c r="E26" s="14" t="n">
        <v>891.71</v>
      </c>
      <c r="F26" s="15" t="n">
        <v>0.003627</v>
      </c>
      <c r="G26" s="15" t="n"/>
    </row>
    <row r="27">
      <c r="A27" s="12" t="inlineStr">
        <is>
          <t>IndusInd Bank Ltd.</t>
        </is>
      </c>
      <c r="B27" s="30" t="inlineStr">
        <is>
          <t>INE095A01012</t>
        </is>
      </c>
      <c r="C27" s="30" t="inlineStr">
        <is>
          <t>Banks</t>
        </is>
      </c>
      <c r="D27" s="13" t="n">
        <v>82600</v>
      </c>
      <c r="E27" s="14" t="n">
        <v>713.83</v>
      </c>
      <c r="F27" s="15" t="n">
        <v>0.002903</v>
      </c>
      <c r="G27" s="15" t="n"/>
    </row>
    <row r="28">
      <c r="A28" s="12" t="inlineStr">
        <is>
          <t>Jio Financial Services Ltd.</t>
        </is>
      </c>
      <c r="B28" s="30" t="inlineStr">
        <is>
          <t>INE758E01017</t>
        </is>
      </c>
      <c r="C28" s="30" t="inlineStr">
        <is>
          <t>Finance</t>
        </is>
      </c>
      <c r="D28" s="13" t="n">
        <v>237350</v>
      </c>
      <c r="E28" s="14" t="n">
        <v>700.0599999999999</v>
      </c>
      <c r="F28" s="15" t="n">
        <v>0.002847</v>
      </c>
      <c r="G28" s="15" t="n"/>
    </row>
    <row r="29">
      <c r="A29" s="12" t="inlineStr">
        <is>
          <t>Hindalco Industries Ltd.</t>
        </is>
      </c>
      <c r="B29" s="30" t="inlineStr">
        <is>
          <t>INE038A01020</t>
        </is>
      </c>
      <c r="C29" s="30" t="inlineStr">
        <is>
          <t>Non - Ferrous Metals</t>
        </is>
      </c>
      <c r="D29" s="13" t="n">
        <v>71400</v>
      </c>
      <c r="E29" s="14" t="n">
        <v>633.1</v>
      </c>
      <c r="F29" s="15" t="n">
        <v>0.002575</v>
      </c>
      <c r="G29" s="15" t="n"/>
    </row>
    <row r="30">
      <c r="A30" s="12" t="inlineStr">
        <is>
          <t>HDFC Life Insurance Company Ltd.</t>
        </is>
      </c>
      <c r="B30" s="30" t="inlineStr">
        <is>
          <t>INE795G01014</t>
        </is>
      </c>
      <c r="C30" s="30" t="inlineStr">
        <is>
          <t>Insurance</t>
        </is>
      </c>
      <c r="D30" s="13" t="n">
        <v>80300</v>
      </c>
      <c r="E30" s="14" t="n">
        <v>602.13</v>
      </c>
      <c r="F30" s="15" t="n">
        <v>0.002449</v>
      </c>
      <c r="G30" s="15" t="n"/>
    </row>
    <row r="31">
      <c r="A31" s="12" t="inlineStr">
        <is>
          <t>Max Healthcare Institute Ltd.</t>
        </is>
      </c>
      <c r="B31" s="30" t="inlineStr">
        <is>
          <t>INE027H01010</t>
        </is>
      </c>
      <c r="C31" s="30" t="inlineStr">
        <is>
          <t>Healthcare Services</t>
        </is>
      </c>
      <c r="D31" s="13" t="n">
        <v>55650</v>
      </c>
      <c r="E31" s="14" t="n">
        <v>581.6</v>
      </c>
      <c r="F31" s="15" t="n">
        <v>0.002366</v>
      </c>
      <c r="G31" s="15" t="n"/>
    </row>
    <row r="32">
      <c r="A32" s="12" t="inlineStr">
        <is>
          <t>Life Insurance Corporation of India</t>
        </is>
      </c>
      <c r="B32" s="30" t="inlineStr">
        <is>
          <t>INE0J1Y01017</t>
        </is>
      </c>
      <c r="C32" s="30" t="inlineStr">
        <is>
          <t>Insurance</t>
        </is>
      </c>
      <c r="D32" s="13" t="n">
        <v>65800</v>
      </c>
      <c r="E32" s="14" t="n">
        <v>562.52</v>
      </c>
      <c r="F32" s="15" t="n">
        <v>0.002288</v>
      </c>
      <c r="G32" s="15" t="n"/>
    </row>
    <row r="33">
      <c r="A33" s="12" t="inlineStr">
        <is>
          <t>Ultratech Cement Ltd.</t>
        </is>
      </c>
      <c r="B33" s="30" t="inlineStr">
        <is>
          <t>INE481G01011</t>
        </is>
      </c>
      <c r="C33" s="30" t="inlineStr">
        <is>
          <t>Cement &amp; Cement Products</t>
        </is>
      </c>
      <c r="D33" s="13" t="n">
        <v>4550</v>
      </c>
      <c r="E33" s="14" t="n">
        <v>536.17</v>
      </c>
      <c r="F33" s="15" t="n">
        <v>0.002181</v>
      </c>
      <c r="G33" s="15" t="n"/>
    </row>
    <row r="34">
      <c r="A34" s="12" t="inlineStr">
        <is>
          <t>Tube Investments Of India Ltd.</t>
        </is>
      </c>
      <c r="B34" s="30" t="inlineStr">
        <is>
          <t>INE974X01010</t>
        </is>
      </c>
      <c r="C34" s="30" t="inlineStr">
        <is>
          <t>Auto Components</t>
        </is>
      </c>
      <c r="D34" s="13" t="n">
        <v>20000</v>
      </c>
      <c r="E34" s="14" t="n">
        <v>522.8200000000001</v>
      </c>
      <c r="F34" s="15" t="n">
        <v>0.002126</v>
      </c>
      <c r="G34" s="15" t="n"/>
    </row>
    <row r="35">
      <c r="A35" s="12" t="inlineStr">
        <is>
          <t>Shriram Finance Ltd.</t>
        </is>
      </c>
      <c r="B35" s="30" t="inlineStr">
        <is>
          <t>INE721A01047</t>
        </is>
      </c>
      <c r="C35" s="30" t="inlineStr">
        <is>
          <t>Finance</t>
        </is>
      </c>
      <c r="D35" s="13" t="n">
        <v>45375</v>
      </c>
      <c r="E35" s="14" t="n">
        <v>452.03</v>
      </c>
      <c r="F35" s="15" t="n">
        <v>0.001839</v>
      </c>
      <c r="G35" s="15" t="n"/>
    </row>
    <row r="36">
      <c r="A36" s="12" t="inlineStr">
        <is>
          <t>Tata Steel Ltd.</t>
        </is>
      </c>
      <c r="B36" s="30" t="inlineStr">
        <is>
          <t>INE081A01020</t>
        </is>
      </c>
      <c r="C36" s="30" t="inlineStr">
        <is>
          <t>Ferrous Metals</t>
        </is>
      </c>
      <c r="D36" s="13" t="n">
        <v>242000</v>
      </c>
      <c r="E36" s="14" t="n">
        <v>435.79</v>
      </c>
      <c r="F36" s="15" t="n">
        <v>0.001772</v>
      </c>
      <c r="G36" s="15" t="n"/>
    </row>
    <row r="37">
      <c r="A37" s="12" t="inlineStr">
        <is>
          <t>RBL Bank Ltd.</t>
        </is>
      </c>
      <c r="B37" s="30" t="inlineStr">
        <is>
          <t>INE976G01028</t>
        </is>
      </c>
      <c r="C37" s="30" t="inlineStr">
        <is>
          <t>Banks</t>
        </is>
      </c>
      <c r="D37" s="13" t="n">
        <v>136525</v>
      </c>
      <c r="E37" s="14" t="n">
        <v>431.15</v>
      </c>
      <c r="F37" s="15" t="n">
        <v>0.001754</v>
      </c>
      <c r="G37" s="15" t="n"/>
    </row>
    <row r="38">
      <c r="A38" s="12" t="inlineStr">
        <is>
          <t>TVS Motor Company Ltd.</t>
        </is>
      </c>
      <c r="B38" s="30" t="inlineStr">
        <is>
          <t>INE494B01023</t>
        </is>
      </c>
      <c r="C38" s="30" t="inlineStr">
        <is>
          <t>Automobiles</t>
        </is>
      </c>
      <c r="D38" s="13" t="n">
        <v>11550</v>
      </c>
      <c r="E38" s="14" t="n">
        <v>429.64</v>
      </c>
      <c r="F38" s="15" t="n">
        <v>0.001747</v>
      </c>
      <c r="G38" s="15" t="n"/>
    </row>
    <row r="39">
      <c r="A39" s="12" t="inlineStr">
        <is>
          <t>Tata Consultancy Services Ltd.</t>
        </is>
      </c>
      <c r="B39" s="30" t="inlineStr">
        <is>
          <t>INE467B01029</t>
        </is>
      </c>
      <c r="C39" s="30" t="inlineStr">
        <is>
          <t>IT - Software</t>
        </is>
      </c>
      <c r="D39" s="13" t="n">
        <v>13300</v>
      </c>
      <c r="E39" s="14" t="n">
        <v>426.42</v>
      </c>
      <c r="F39" s="15" t="n">
        <v>0.001734</v>
      </c>
      <c r="G39" s="15" t="n"/>
    </row>
    <row r="40">
      <c r="A40" s="12" t="inlineStr">
        <is>
          <t>Adani Energy Solutions Ltd.</t>
        </is>
      </c>
      <c r="B40" s="30" t="inlineStr">
        <is>
          <t>INE931S01010</t>
        </is>
      </c>
      <c r="C40" s="30" t="inlineStr">
        <is>
          <t>Power</t>
        </is>
      </c>
      <c r="D40" s="13" t="n">
        <v>37800</v>
      </c>
      <c r="E40" s="14" t="n">
        <v>388.34</v>
      </c>
      <c r="F40" s="15" t="n">
        <v>0.001579</v>
      </c>
      <c r="G40" s="15" t="n"/>
    </row>
    <row r="41">
      <c r="A41" s="12" t="inlineStr">
        <is>
          <t>PB Fintech Ltd.</t>
        </is>
      </c>
      <c r="B41" s="30" t="inlineStr">
        <is>
          <t>INE417T01026</t>
        </is>
      </c>
      <c r="C41" s="30" t="inlineStr">
        <is>
          <t>Financial Technology (Fintech)</t>
        </is>
      </c>
      <c r="D41" s="13" t="n">
        <v>20300</v>
      </c>
      <c r="E41" s="14" t="n">
        <v>370.6</v>
      </c>
      <c r="F41" s="15" t="n">
        <v>0.001507</v>
      </c>
      <c r="G41" s="15" t="n"/>
    </row>
    <row r="42">
      <c r="A42" s="12" t="inlineStr">
        <is>
          <t>JSW Steel Ltd.</t>
        </is>
      </c>
      <c r="B42" s="30" t="inlineStr">
        <is>
          <t>INE019A01038</t>
        </is>
      </c>
      <c r="C42" s="30" t="inlineStr">
        <is>
          <t>Ferrous Metals</t>
        </is>
      </c>
      <c r="D42" s="13" t="n">
        <v>29025</v>
      </c>
      <c r="E42" s="14" t="n">
        <v>338.08</v>
      </c>
      <c r="F42" s="15" t="n">
        <v>0.001375</v>
      </c>
      <c r="G42" s="15" t="n"/>
    </row>
    <row r="43">
      <c r="A43" s="12" t="inlineStr">
        <is>
          <t>Fortis Healthcare Ltd.</t>
        </is>
      </c>
      <c r="B43" s="30" t="inlineStr">
        <is>
          <t>INE061F01013</t>
        </is>
      </c>
      <c r="C43" s="30" t="inlineStr">
        <is>
          <t>Healthcare Services</t>
        </is>
      </c>
      <c r="D43" s="13" t="n">
        <v>37975</v>
      </c>
      <c r="E43" s="14" t="n">
        <v>335.7</v>
      </c>
      <c r="F43" s="15" t="n">
        <v>0.001365</v>
      </c>
      <c r="G43" s="15" t="n"/>
    </row>
    <row r="44">
      <c r="A44" s="12" t="inlineStr">
        <is>
          <t>Glenmark Pharmaceuticals Ltd.</t>
        </is>
      </c>
      <c r="B44" s="30" t="inlineStr">
        <is>
          <t>INE935A01035</t>
        </is>
      </c>
      <c r="C44" s="30" t="inlineStr">
        <is>
          <t>Pharmaceuticals &amp; Biotechnology</t>
        </is>
      </c>
      <c r="D44" s="13" t="n">
        <v>16125</v>
      </c>
      <c r="E44" s="14" t="n">
        <v>328.18</v>
      </c>
      <c r="F44" s="15" t="n">
        <v>0.001335</v>
      </c>
      <c r="G44" s="15" t="n"/>
    </row>
    <row r="45">
      <c r="A45" s="12" t="inlineStr">
        <is>
          <t>Persistent Systems Ltd.</t>
        </is>
      </c>
      <c r="B45" s="30" t="inlineStr">
        <is>
          <t>INE262H01021</t>
        </is>
      </c>
      <c r="C45" s="30" t="inlineStr">
        <is>
          <t>IT - Software</t>
        </is>
      </c>
      <c r="D45" s="13" t="n">
        <v>4800</v>
      </c>
      <c r="E45" s="14" t="n">
        <v>301.06</v>
      </c>
      <c r="F45" s="15" t="n">
        <v>0.001224</v>
      </c>
      <c r="G45" s="15" t="n"/>
    </row>
    <row r="46">
      <c r="A46" s="12" t="inlineStr">
        <is>
          <t>Divi's Laboratories Ltd.</t>
        </is>
      </c>
      <c r="B46" s="30" t="inlineStr">
        <is>
          <t>INE361B01024</t>
        </is>
      </c>
      <c r="C46" s="30" t="inlineStr">
        <is>
          <t>Pharmaceuticals &amp; Biotechnology</t>
        </is>
      </c>
      <c r="D46" s="13" t="n">
        <v>4600</v>
      </c>
      <c r="E46" s="14" t="n">
        <v>294.06</v>
      </c>
      <c r="F46" s="15" t="n">
        <v>0.001196</v>
      </c>
      <c r="G46" s="15" t="n"/>
    </row>
    <row r="47">
      <c r="A47" s="12" t="inlineStr">
        <is>
          <t>Hero MotoCorp Ltd.</t>
        </is>
      </c>
      <c r="B47" s="30" t="inlineStr">
        <is>
          <t>INE158A01026</t>
        </is>
      </c>
      <c r="C47" s="30" t="inlineStr">
        <is>
          <t>Automobiles</t>
        </is>
      </c>
      <c r="D47" s="13" t="n">
        <v>4800</v>
      </c>
      <c r="E47" s="14" t="n">
        <v>277.01</v>
      </c>
      <c r="F47" s="15" t="n">
        <v>0.001127</v>
      </c>
      <c r="G47" s="15" t="n"/>
    </row>
    <row r="48">
      <c r="A48" s="12" t="inlineStr">
        <is>
          <t>Polycab India Ltd.</t>
        </is>
      </c>
      <c r="B48" s="30" t="inlineStr">
        <is>
          <t>INE455K01017</t>
        </is>
      </c>
      <c r="C48" s="30" t="inlineStr">
        <is>
          <t>Industrial Products</t>
        </is>
      </c>
      <c r="D48" s="13" t="n">
        <v>3625</v>
      </c>
      <c r="E48" s="14" t="n">
        <v>276.19</v>
      </c>
      <c r="F48" s="15" t="n">
        <v>0.001123</v>
      </c>
      <c r="G48" s="15" t="n"/>
    </row>
    <row r="49">
      <c r="A49" s="12" t="inlineStr">
        <is>
          <t>Biocon Ltd.</t>
        </is>
      </c>
      <c r="B49" s="30" t="inlineStr">
        <is>
          <t>INE376G01013</t>
        </is>
      </c>
      <c r="C49" s="30" t="inlineStr">
        <is>
          <t>Pharmaceuticals &amp; Biotechnology</t>
        </is>
      </c>
      <c r="D49" s="13" t="n">
        <v>70000</v>
      </c>
      <c r="E49" s="14" t="n">
        <v>275.73</v>
      </c>
      <c r="F49" s="15" t="n">
        <v>0.001121</v>
      </c>
      <c r="G49" s="15" t="n"/>
    </row>
    <row r="50">
      <c r="A50" s="12" t="inlineStr">
        <is>
          <t>Indus Towers Ltd.</t>
        </is>
      </c>
      <c r="B50" s="30" t="inlineStr">
        <is>
          <t>INE121J01017</t>
        </is>
      </c>
      <c r="C50" s="30" t="inlineStr">
        <is>
          <t>Telecom - Services</t>
        </is>
      </c>
      <c r="D50" s="13" t="n">
        <v>64600</v>
      </c>
      <c r="E50" s="14" t="n">
        <v>270.51</v>
      </c>
      <c r="F50" s="15" t="n">
        <v>0.0011</v>
      </c>
      <c r="G50" s="15" t="n"/>
    </row>
    <row r="51">
      <c r="A51" s="12" t="inlineStr">
        <is>
          <t>InterGlobe Aviation Ltd.</t>
        </is>
      </c>
      <c r="B51" s="30" t="inlineStr">
        <is>
          <t>INE646L01027</t>
        </is>
      </c>
      <c r="C51" s="30" t="inlineStr">
        <is>
          <t>Transport Services</t>
        </is>
      </c>
      <c r="D51" s="13" t="n">
        <v>5250</v>
      </c>
      <c r="E51" s="14" t="n">
        <v>265.62</v>
      </c>
      <c r="F51" s="15" t="n">
        <v>0.00108</v>
      </c>
      <c r="G51" s="15" t="n"/>
    </row>
    <row r="52">
      <c r="A52" s="12" t="inlineStr">
        <is>
          <t>Oil &amp; Natural Gas Corporation Ltd.</t>
        </is>
      </c>
      <c r="B52" s="30" t="inlineStr">
        <is>
          <t>INE213A01029</t>
        </is>
      </c>
      <c r="C52" s="30" t="inlineStr">
        <is>
          <t>Oil</t>
        </is>
      </c>
      <c r="D52" s="13" t="n">
        <v>105750</v>
      </c>
      <c r="E52" s="14" t="n">
        <v>254.2</v>
      </c>
      <c r="F52" s="15" t="n">
        <v>0.001034</v>
      </c>
      <c r="G52" s="15" t="n"/>
    </row>
    <row r="53">
      <c r="A53" s="12" t="inlineStr">
        <is>
          <t>Kaynes Technology India Ltd.</t>
        </is>
      </c>
      <c r="B53" s="30" t="inlineStr">
        <is>
          <t>INE918Z01012</t>
        </is>
      </c>
      <c r="C53" s="30" t="inlineStr">
        <is>
          <t>Industrial Manufacturing</t>
        </is>
      </c>
      <c r="D53" s="13" t="n">
        <v>6100</v>
      </c>
      <c r="E53" s="14" t="n">
        <v>244.79</v>
      </c>
      <c r="F53" s="15" t="n">
        <v>0.0009959999999999999</v>
      </c>
      <c r="G53" s="15" t="n"/>
    </row>
    <row r="54">
      <c r="A54" s="12" t="inlineStr">
        <is>
          <t>Titan Company Ltd.</t>
        </is>
      </c>
      <c r="B54" s="30" t="inlineStr">
        <is>
          <t>INE280A01028</t>
        </is>
      </c>
      <c r="C54" s="30" t="inlineStr">
        <is>
          <t>Consumer Durables</t>
        </is>
      </c>
      <c r="D54" s="13" t="n">
        <v>5950</v>
      </c>
      <c r="E54" s="14" t="n">
        <v>241.06</v>
      </c>
      <c r="F54" s="15" t="n">
        <v>0.00098</v>
      </c>
      <c r="G54" s="15" t="n"/>
    </row>
    <row r="55">
      <c r="A55" s="12" t="inlineStr">
        <is>
          <t>Aditya Birla Capital Ltd.</t>
        </is>
      </c>
      <c r="B55" s="30" t="inlineStr">
        <is>
          <t>INE674K01013</t>
        </is>
      </c>
      <c r="C55" s="30" t="inlineStr">
        <is>
          <t>Finance</t>
        </is>
      </c>
      <c r="D55" s="13" t="n">
        <v>65100</v>
      </c>
      <c r="E55" s="14" t="n">
        <v>232.86</v>
      </c>
      <c r="F55" s="15" t="n">
        <v>0.000947</v>
      </c>
      <c r="G55" s="15" t="n"/>
    </row>
    <row r="56">
      <c r="A56" s="12" t="inlineStr">
        <is>
          <t>Prestige Estates Projects Ltd.</t>
        </is>
      </c>
      <c r="B56" s="30" t="inlineStr">
        <is>
          <t>INE811K01011</t>
        </is>
      </c>
      <c r="C56" s="30" t="inlineStr">
        <is>
          <t>Realty</t>
        </is>
      </c>
      <c r="D56" s="13" t="n">
        <v>14400</v>
      </c>
      <c r="E56" s="14" t="n">
        <v>229.65</v>
      </c>
      <c r="F56" s="15" t="n">
        <v>0.000934</v>
      </c>
      <c r="G56" s="15" t="n"/>
    </row>
    <row r="57">
      <c r="A57" s="12" t="inlineStr">
        <is>
          <t>Bandhan Bank Ltd.</t>
        </is>
      </c>
      <c r="B57" s="30" t="inlineStr">
        <is>
          <t>INE545U01014</t>
        </is>
      </c>
      <c r="C57" s="30" t="inlineStr">
        <is>
          <t>Banks</t>
        </is>
      </c>
      <c r="D57" s="13" t="n">
        <v>154800</v>
      </c>
      <c r="E57" s="14" t="n">
        <v>225.73</v>
      </c>
      <c r="F57" s="15" t="n">
        <v>0.000918</v>
      </c>
      <c r="G57" s="15" t="n"/>
    </row>
    <row r="58">
      <c r="A58" s="12" t="inlineStr">
        <is>
          <t>Computer Age Management Services Ltd.</t>
        </is>
      </c>
      <c r="B58" s="30" t="inlineStr">
        <is>
          <t>INE596I01020</t>
        </is>
      </c>
      <c r="C58" s="30" t="inlineStr">
        <is>
          <t>Capital Markets</t>
        </is>
      </c>
      <c r="D58" s="13" t="n">
        <v>28500</v>
      </c>
      <c r="E58" s="14" t="n">
        <v>211.16</v>
      </c>
      <c r="F58" s="15" t="n">
        <v>0.000859</v>
      </c>
      <c r="G58" s="15" t="n"/>
    </row>
    <row r="59">
      <c r="A59" s="12" t="inlineStr">
        <is>
          <t>BSE Ltd.</t>
        </is>
      </c>
      <c r="B59" s="30" t="inlineStr">
        <is>
          <t>INE118H01025</t>
        </is>
      </c>
      <c r="C59" s="30" t="inlineStr">
        <is>
          <t>Capital Markets</t>
        </is>
      </c>
      <c r="D59" s="13" t="n">
        <v>7500</v>
      </c>
      <c r="E59" s="14" t="n">
        <v>197.42</v>
      </c>
      <c r="F59" s="15" t="n">
        <v>0.000803</v>
      </c>
      <c r="G59" s="15" t="n"/>
    </row>
    <row r="60">
      <c r="A60" s="12" t="inlineStr">
        <is>
          <t>Larsen &amp; Toubro Ltd.</t>
        </is>
      </c>
      <c r="B60" s="30" t="inlineStr">
        <is>
          <t>INE018A01030</t>
        </is>
      </c>
      <c r="C60" s="30" t="inlineStr">
        <is>
          <t>Construction</t>
        </is>
      </c>
      <c r="D60" s="13" t="n">
        <v>4550</v>
      </c>
      <c r="E60" s="14" t="n">
        <v>185.8</v>
      </c>
      <c r="F60" s="15" t="n">
        <v>0.0007560000000000001</v>
      </c>
      <c r="G60" s="15" t="n"/>
    </row>
    <row r="61">
      <c r="A61" s="12" t="inlineStr">
        <is>
          <t>Pidilite Industries Ltd.</t>
        </is>
      </c>
      <c r="B61" s="30" t="inlineStr">
        <is>
          <t>INE318A01026</t>
        </is>
      </c>
      <c r="C61" s="30" t="inlineStr">
        <is>
          <t>Chemicals &amp; Petrochemicals</t>
        </is>
      </c>
      <c r="D61" s="13" t="n">
        <v>12500</v>
      </c>
      <c r="E61" s="14" t="n">
        <v>185.3</v>
      </c>
      <c r="F61" s="15" t="n">
        <v>0.000754</v>
      </c>
      <c r="G61" s="15" t="n"/>
    </row>
    <row r="62">
      <c r="A62" s="12" t="inlineStr">
        <is>
          <t>Adani Ports &amp; Special Economic Zone Ltd.</t>
        </is>
      </c>
      <c r="B62" s="30" t="inlineStr">
        <is>
          <t>INE742F01042</t>
        </is>
      </c>
      <c r="C62" s="30" t="inlineStr">
        <is>
          <t>Transport Infrastructure</t>
        </is>
      </c>
      <c r="D62" s="13" t="n">
        <v>12350</v>
      </c>
      <c r="E62" s="14" t="n">
        <v>181.52</v>
      </c>
      <c r="F62" s="15" t="n">
        <v>0.000738</v>
      </c>
      <c r="G62" s="15" t="n"/>
    </row>
    <row r="63">
      <c r="A63" s="12" t="inlineStr">
        <is>
          <t>GMR Airports Ltd.</t>
        </is>
      </c>
      <c r="B63" s="30" t="inlineStr">
        <is>
          <t>INE776C01039</t>
        </is>
      </c>
      <c r="C63" s="30" t="inlineStr">
        <is>
          <t>Transport Infrastructure</t>
        </is>
      </c>
      <c r="D63" s="13" t="n">
        <v>167400</v>
      </c>
      <c r="E63" s="14" t="n">
        <v>174.72</v>
      </c>
      <c r="F63" s="15" t="n">
        <v>0.000711</v>
      </c>
      <c r="G63" s="15" t="n"/>
    </row>
    <row r="64">
      <c r="A64" s="12" t="inlineStr">
        <is>
          <t>CG Power and Industrial Solutions Ltd.</t>
        </is>
      </c>
      <c r="B64" s="30" t="inlineStr">
        <is>
          <t>INE067A01029</t>
        </is>
      </c>
      <c r="C64" s="30" t="inlineStr">
        <is>
          <t>Electrical Equipment</t>
        </is>
      </c>
      <c r="D64" s="13" t="n">
        <v>22100</v>
      </c>
      <c r="E64" s="14" t="n">
        <v>143.19</v>
      </c>
      <c r="F64" s="15" t="n">
        <v>0.0005820000000000001</v>
      </c>
      <c r="G64" s="15" t="n"/>
    </row>
    <row r="65">
      <c r="A65" s="12" t="inlineStr">
        <is>
          <t>Dabur India Ltd.</t>
        </is>
      </c>
      <c r="B65" s="30" t="inlineStr">
        <is>
          <t>INE016A01026</t>
        </is>
      </c>
      <c r="C65" s="30" t="inlineStr">
        <is>
          <t>Personal Products</t>
        </is>
      </c>
      <c r="D65" s="13" t="n">
        <v>27500</v>
      </c>
      <c r="E65" s="14" t="n">
        <v>138.49</v>
      </c>
      <c r="F65" s="15" t="n">
        <v>0.000563</v>
      </c>
      <c r="G65" s="15" t="n"/>
    </row>
    <row r="66">
      <c r="A66" s="12" t="inlineStr">
        <is>
          <t>Bank of Baroda</t>
        </is>
      </c>
      <c r="B66" s="30" t="inlineStr">
        <is>
          <t>INE028A01039</t>
        </is>
      </c>
      <c r="C66" s="30" t="inlineStr">
        <is>
          <t>Banks</t>
        </is>
      </c>
      <c r="D66" s="13" t="n">
        <v>46800</v>
      </c>
      <c r="E66" s="14" t="n">
        <v>138.48</v>
      </c>
      <c r="F66" s="15" t="n">
        <v>0.000563</v>
      </c>
      <c r="G66" s="15" t="n"/>
    </row>
    <row r="67">
      <c r="A67" s="12" t="inlineStr">
        <is>
          <t>IDFC First Bank Ltd.</t>
        </is>
      </c>
      <c r="B67" s="30" t="inlineStr">
        <is>
          <t>INE092T01019</t>
        </is>
      </c>
      <c r="C67" s="30" t="inlineStr">
        <is>
          <t>Banks</t>
        </is>
      </c>
      <c r="D67" s="13" t="n">
        <v>139125</v>
      </c>
      <c r="E67" s="14" t="n">
        <v>119.1</v>
      </c>
      <c r="F67" s="15" t="n">
        <v>0.000484</v>
      </c>
      <c r="G67" s="15" t="n"/>
    </row>
    <row r="68">
      <c r="A68" s="12" t="inlineStr">
        <is>
          <t>Coforge Ltd.</t>
        </is>
      </c>
      <c r="B68" s="30" t="inlineStr">
        <is>
          <t>INE591G01025</t>
        </is>
      </c>
      <c r="C68" s="30" t="inlineStr">
        <is>
          <t>IT - Software</t>
        </is>
      </c>
      <c r="D68" s="13" t="n">
        <v>6000</v>
      </c>
      <c r="E68" s="14" t="n">
        <v>99.78</v>
      </c>
      <c r="F68" s="15" t="n">
        <v>0.000406</v>
      </c>
      <c r="G68" s="15" t="n"/>
    </row>
    <row r="69">
      <c r="A69" s="12" t="inlineStr">
        <is>
          <t>Tata Consumer Products Ltd.</t>
        </is>
      </c>
      <c r="B69" s="30" t="inlineStr">
        <is>
          <t>INE192A01025</t>
        </is>
      </c>
      <c r="C69" s="30" t="inlineStr">
        <is>
          <t>Agricultural Food &amp; other Products</t>
        </is>
      </c>
      <c r="D69" s="13" t="n">
        <v>8250</v>
      </c>
      <c r="E69" s="14" t="n">
        <v>98.34</v>
      </c>
      <c r="F69" s="15" t="n">
        <v>0.0004</v>
      </c>
      <c r="G69" s="15" t="n"/>
    </row>
    <row r="70">
      <c r="A70" s="12" t="inlineStr">
        <is>
          <t>Jindal Steel Ltd.</t>
        </is>
      </c>
      <c r="B70" s="30" t="inlineStr">
        <is>
          <t>INE749A01030</t>
        </is>
      </c>
      <c r="C70" s="30" t="inlineStr">
        <is>
          <t>Ferrous Metals</t>
        </is>
      </c>
      <c r="D70" s="13" t="n">
        <v>6875</v>
      </c>
      <c r="E70" s="14" t="n">
        <v>72.45</v>
      </c>
      <c r="F70" s="15" t="n">
        <v>0.000295</v>
      </c>
      <c r="G70" s="15" t="n"/>
    </row>
    <row r="71">
      <c r="A71" s="12" t="inlineStr">
        <is>
          <t>LIC Housing Finance Ltd.</t>
        </is>
      </c>
      <c r="B71" s="30" t="inlineStr">
        <is>
          <t>INE115A01026</t>
        </is>
      </c>
      <c r="C71" s="30" t="inlineStr">
        <is>
          <t>Finance</t>
        </is>
      </c>
      <c r="D71" s="13" t="n">
        <v>12000</v>
      </c>
      <c r="E71" s="14" t="n">
        <v>64.75</v>
      </c>
      <c r="F71" s="15" t="n">
        <v>0.000263</v>
      </c>
      <c r="G71" s="15" t="n"/>
    </row>
    <row r="72">
      <c r="A72" s="12" t="inlineStr">
        <is>
          <t>National Buildings Construction Corporation Ltd.</t>
        </is>
      </c>
      <c r="B72" s="30" t="inlineStr">
        <is>
          <t>INE095N01031</t>
        </is>
      </c>
      <c r="C72" s="30" t="inlineStr">
        <is>
          <t>Construction</t>
        </is>
      </c>
      <c r="D72" s="13" t="n">
        <v>52000</v>
      </c>
      <c r="E72" s="14" t="n">
        <v>63.32</v>
      </c>
      <c r="F72" s="15" t="n">
        <v>0.000258</v>
      </c>
      <c r="G72" s="15" t="n"/>
    </row>
    <row r="73">
      <c r="A73" s="12" t="inlineStr">
        <is>
          <t>Bharat Heavy Electricals Ltd.</t>
        </is>
      </c>
      <c r="B73" s="30" t="inlineStr">
        <is>
          <t>INE257A01026</t>
        </is>
      </c>
      <c r="C73" s="30" t="inlineStr">
        <is>
          <t>Electrical Equipment</t>
        </is>
      </c>
      <c r="D73" s="13" t="n">
        <v>13125</v>
      </c>
      <c r="E73" s="14" t="n">
        <v>37.73</v>
      </c>
      <c r="F73" s="15" t="n">
        <v>0.000153</v>
      </c>
      <c r="G73" s="15" t="n"/>
    </row>
    <row r="74">
      <c r="A74" s="12" t="inlineStr">
        <is>
          <t>ICICI Prudential Life Insurance Co Ltd.</t>
        </is>
      </c>
      <c r="B74" s="30" t="inlineStr">
        <is>
          <t>INE726G01019</t>
        </is>
      </c>
      <c r="C74" s="30" t="inlineStr">
        <is>
          <t>Insurance</t>
        </is>
      </c>
      <c r="D74" s="13" t="n">
        <v>5550</v>
      </c>
      <c r="E74" s="14" t="n">
        <v>37.09</v>
      </c>
      <c r="F74" s="15" t="n">
        <v>0.000151</v>
      </c>
      <c r="G74" s="15" t="n"/>
    </row>
    <row r="75">
      <c r="A75" s="12" t="inlineStr">
        <is>
          <t>Ambuja Cements Ltd.</t>
        </is>
      </c>
      <c r="B75" s="30" t="inlineStr">
        <is>
          <t>INE079A01024</t>
        </is>
      </c>
      <c r="C75" s="30" t="inlineStr">
        <is>
          <t>Cement &amp; Cement Products</t>
        </is>
      </c>
      <c r="D75" s="13" t="n">
        <v>5250</v>
      </c>
      <c r="E75" s="14" t="n">
        <v>29.21</v>
      </c>
      <c r="F75" s="15" t="n">
        <v>0.000119</v>
      </c>
      <c r="G75" s="15" t="n"/>
    </row>
    <row r="76">
      <c r="A76" s="12" t="inlineStr">
        <is>
          <t>United Spirits Ltd.</t>
        </is>
      </c>
      <c r="B76" s="30" t="inlineStr">
        <is>
          <t>INE854D01024</t>
        </is>
      </c>
      <c r="C76" s="30" t="inlineStr">
        <is>
          <t>Beverages</t>
        </is>
      </c>
      <c r="D76" s="13" t="n">
        <v>1600</v>
      </c>
      <c r="E76" s="14" t="n">
        <v>23.1</v>
      </c>
      <c r="F76" s="15" t="n">
        <v>9.399999999999999e-05</v>
      </c>
      <c r="G76" s="15" t="n"/>
    </row>
    <row r="77">
      <c r="A77" s="12" t="inlineStr">
        <is>
          <t>Housing &amp; Urban Development Corp Ltd.</t>
        </is>
      </c>
      <c r="B77" s="30" t="inlineStr">
        <is>
          <t>INE031A01017</t>
        </is>
      </c>
      <c r="C77" s="30" t="inlineStr">
        <is>
          <t>Finance</t>
        </is>
      </c>
      <c r="D77" s="13" t="n">
        <v>5550</v>
      </c>
      <c r="E77" s="14" t="n">
        <v>12.66</v>
      </c>
      <c r="F77" s="15" t="n">
        <v>5.1e-05</v>
      </c>
      <c r="G77" s="15" t="n"/>
    </row>
    <row r="78">
      <c r="A78" s="12" t="inlineStr">
        <is>
          <t>UPL Ltd.</t>
        </is>
      </c>
      <c r="B78" s="30" t="inlineStr">
        <is>
          <t>INE628A01036</t>
        </is>
      </c>
      <c r="C78" s="30" t="inlineStr">
        <is>
          <t>Fertilizers &amp; Agrochemicals</t>
        </is>
      </c>
      <c r="D78" s="13" t="n">
        <v>1355</v>
      </c>
      <c r="E78" s="14" t="n">
        <v>10.77</v>
      </c>
      <c r="F78" s="15" t="n">
        <v>4.4e-05</v>
      </c>
      <c r="G78" s="15" t="n"/>
    </row>
    <row r="79">
      <c r="A79" s="12" t="inlineStr">
        <is>
          <t>Zydus Lifesciences Ltd.</t>
        </is>
      </c>
      <c r="B79" s="30" t="inlineStr">
        <is>
          <t>INE010B01027</t>
        </is>
      </c>
      <c r="C79" s="30" t="inlineStr">
        <is>
          <t>Pharmaceuticals &amp; Biotechnology</t>
        </is>
      </c>
      <c r="D79" s="13" t="n">
        <v>900</v>
      </c>
      <c r="E79" s="14" t="n">
        <v>8.23</v>
      </c>
      <c r="F79" s="15" t="n">
        <v>3.3e-05</v>
      </c>
      <c r="G79" s="15" t="n"/>
    </row>
    <row r="80">
      <c r="A80" s="12" t="inlineStr">
        <is>
          <t>Indian Oil Corporation Ltd.</t>
        </is>
      </c>
      <c r="B80" s="30" t="inlineStr">
        <is>
          <t>INE242A01010</t>
        </is>
      </c>
      <c r="C80" s="30" t="inlineStr">
        <is>
          <t>Petroleum Products</t>
        </is>
      </c>
      <c r="D80" s="13" t="n">
        <v>4875</v>
      </c>
      <c r="E80" s="14" t="n">
        <v>8.109999999999999</v>
      </c>
      <c r="F80" s="15" t="n">
        <v>3.3e-05</v>
      </c>
      <c r="G80" s="15" t="n"/>
    </row>
    <row r="81">
      <c r="A81" s="12" t="inlineStr">
        <is>
          <t>Godrej Properties Ltd.</t>
        </is>
      </c>
      <c r="B81" s="30" t="inlineStr">
        <is>
          <t>INE484J01027</t>
        </is>
      </c>
      <c r="C81" s="30" t="inlineStr">
        <is>
          <t>Realty</t>
        </is>
      </c>
      <c r="D81" s="13" t="n">
        <v>275</v>
      </c>
      <c r="E81" s="14" t="n">
        <v>5.51</v>
      </c>
      <c r="F81" s="15" t="n">
        <v>2.2e-05</v>
      </c>
      <c r="G81" s="15" t="n"/>
    </row>
    <row r="82">
      <c r="A82" s="16" t="inlineStr">
        <is>
          <t>Sub Total</t>
        </is>
      </c>
      <c r="B82" s="31" t="n"/>
      <c r="C82" s="31" t="n"/>
      <c r="D82" s="17" t="n"/>
      <c r="E82" s="42">
        <f>SUM(E8:E81)</f>
        <v/>
      </c>
      <c r="F82" s="43">
        <f>SUM(F8:F81)</f>
        <v/>
      </c>
      <c r="G82" s="20" t="n"/>
    </row>
    <row r="83">
      <c r="A83" s="21" t="inlineStr">
        <is>
          <t>TOTAL</t>
        </is>
      </c>
      <c r="B83" s="32" t="n"/>
      <c r="C83" s="32" t="n"/>
      <c r="D83" s="22" t="n"/>
      <c r="E83" s="37" t="n">
        <v>60352.18999999999</v>
      </c>
      <c r="F83" s="38" t="n">
        <v>0.245464</v>
      </c>
      <c r="G83" s="20" t="n"/>
    </row>
    <row r="84">
      <c r="A84" s="12" t="n"/>
      <c r="B84" s="30" t="n"/>
      <c r="C84" s="30" t="n"/>
      <c r="D84" s="13" t="n"/>
      <c r="E84" s="14" t="n"/>
      <c r="F84" s="15" t="n"/>
      <c r="G84" s="15" t="n"/>
    </row>
    <row r="85">
      <c r="A85" s="16" t="inlineStr">
        <is>
          <t>Derivatives</t>
        </is>
      </c>
      <c r="B85" s="30" t="n"/>
      <c r="C85" s="30" t="n"/>
      <c r="D85" s="13" t="n"/>
      <c r="E85" s="14" t="n"/>
      <c r="F85" s="15" t="n"/>
      <c r="G85" s="15" t="n"/>
    </row>
    <row r="86">
      <c r="A86" s="16" t="inlineStr">
        <is>
          <t>(a) Index/Stock Future</t>
        </is>
      </c>
      <c r="B86" s="30" t="n"/>
      <c r="C86" s="30" t="n"/>
      <c r="D86" s="13" t="n"/>
      <c r="E86" s="14" t="n"/>
      <c r="F86" s="15" t="n"/>
      <c r="G86" s="15" t="n"/>
    </row>
    <row r="87">
      <c r="A87" s="12" t="inlineStr">
        <is>
          <t>Godrej Properties Ltd.27/01/2026</t>
        </is>
      </c>
      <c r="B87" s="30" t="n"/>
      <c r="C87" s="30" t="inlineStr">
        <is>
          <t>Realty</t>
        </is>
      </c>
      <c r="D87" s="44" t="n">
        <v>-275</v>
      </c>
      <c r="E87" s="23" t="n">
        <v>-5.55</v>
      </c>
      <c r="F87" s="24" t="n">
        <v>-2.2e-05</v>
      </c>
      <c r="G87" s="15" t="n"/>
    </row>
    <row r="88">
      <c r="A88" s="12" t="inlineStr">
        <is>
          <t>Indian Oil Corporation Ltd.27/01/2026</t>
        </is>
      </c>
      <c r="B88" s="30" t="n"/>
      <c r="C88" s="30" t="inlineStr">
        <is>
          <t>Petroleum Products</t>
        </is>
      </c>
      <c r="D88" s="44" t="n">
        <v>-4875</v>
      </c>
      <c r="E88" s="23" t="n">
        <v>-8.17</v>
      </c>
      <c r="F88" s="24" t="n">
        <v>-3.3e-05</v>
      </c>
      <c r="G88" s="15" t="n"/>
    </row>
    <row r="89">
      <c r="A89" s="12" t="inlineStr">
        <is>
          <t>Zydus Lifesciences Ltd.27/01/2026</t>
        </is>
      </c>
      <c r="B89" s="30" t="n"/>
      <c r="C89" s="30" t="inlineStr">
        <is>
          <t>Pharmaceuticals &amp; Biotechnology</t>
        </is>
      </c>
      <c r="D89" s="44" t="n">
        <v>-900</v>
      </c>
      <c r="E89" s="23" t="n">
        <v>-8.26</v>
      </c>
      <c r="F89" s="24" t="n">
        <v>-3.3e-05</v>
      </c>
      <c r="G89" s="15" t="n"/>
    </row>
    <row r="90">
      <c r="A90" s="12" t="inlineStr">
        <is>
          <t>UPL Ltd.27/01/2026</t>
        </is>
      </c>
      <c r="B90" s="30" t="n"/>
      <c r="C90" s="30" t="inlineStr">
        <is>
          <t>Fertilizers &amp; Agrochemicals</t>
        </is>
      </c>
      <c r="D90" s="44" t="n">
        <v>-1355</v>
      </c>
      <c r="E90" s="23" t="n">
        <v>-10.83</v>
      </c>
      <c r="F90" s="24" t="n">
        <v>-4.4e-05</v>
      </c>
      <c r="G90" s="15" t="n"/>
    </row>
    <row r="91">
      <c r="A91" s="12" t="inlineStr">
        <is>
          <t>Housing &amp; Urban Development Corp Ltd.27/01/2026</t>
        </is>
      </c>
      <c r="B91" s="30" t="n"/>
      <c r="C91" s="30" t="inlineStr">
        <is>
          <t>Finance</t>
        </is>
      </c>
      <c r="D91" s="44" t="n">
        <v>-5550</v>
      </c>
      <c r="E91" s="23" t="n">
        <v>-12.73</v>
      </c>
      <c r="F91" s="24" t="n">
        <v>-5.1e-05</v>
      </c>
      <c r="G91" s="15" t="n"/>
    </row>
    <row r="92">
      <c r="A92" s="12" t="inlineStr">
        <is>
          <t>United Spirits Ltd.27/01/2026</t>
        </is>
      </c>
      <c r="B92" s="30" t="n"/>
      <c r="C92" s="30" t="inlineStr">
        <is>
          <t>Beverages</t>
        </is>
      </c>
      <c r="D92" s="44" t="n">
        <v>-1600</v>
      </c>
      <c r="E92" s="23" t="n">
        <v>-23.18</v>
      </c>
      <c r="F92" s="24" t="n">
        <v>-9.399999999999999e-05</v>
      </c>
      <c r="G92" s="15" t="n"/>
    </row>
    <row r="93">
      <c r="A93" s="12" t="inlineStr">
        <is>
          <t>Ambuja Cements Ltd.27/01/2026</t>
        </is>
      </c>
      <c r="B93" s="30" t="n"/>
      <c r="C93" s="30" t="inlineStr">
        <is>
          <t>Cement &amp; Cement Products</t>
        </is>
      </c>
      <c r="D93" s="44" t="n">
        <v>-5250</v>
      </c>
      <c r="E93" s="23" t="n">
        <v>-29.35</v>
      </c>
      <c r="F93" s="24" t="n">
        <v>-0.000119</v>
      </c>
      <c r="G93" s="15" t="n"/>
    </row>
    <row r="94">
      <c r="A94" s="12" t="inlineStr">
        <is>
          <t>ICICI Prudential Life Insurance Co Ltd.27/01/2026</t>
        </is>
      </c>
      <c r="B94" s="30" t="n"/>
      <c r="C94" s="30" t="inlineStr">
        <is>
          <t>Insurance</t>
        </is>
      </c>
      <c r="D94" s="44" t="n">
        <v>-5550</v>
      </c>
      <c r="E94" s="23" t="n">
        <v>-37.25</v>
      </c>
      <c r="F94" s="24" t="n">
        <v>-0.000151</v>
      </c>
      <c r="G94" s="15" t="n"/>
    </row>
    <row r="95">
      <c r="A95" s="12" t="inlineStr">
        <is>
          <t>Bharat Heavy Electricals Ltd.27/01/2026</t>
        </is>
      </c>
      <c r="B95" s="30" t="n"/>
      <c r="C95" s="30" t="inlineStr">
        <is>
          <t>Electrical Equipment</t>
        </is>
      </c>
      <c r="D95" s="44" t="n">
        <v>-13125</v>
      </c>
      <c r="E95" s="23" t="n">
        <v>-37.96</v>
      </c>
      <c r="F95" s="24" t="n">
        <v>-0.000154</v>
      </c>
      <c r="G95" s="15" t="n"/>
    </row>
    <row r="96">
      <c r="A96" s="12" t="inlineStr">
        <is>
          <t>National Buildings Construction Corporation Ltd.27/01/2026</t>
        </is>
      </c>
      <c r="B96" s="30" t="n"/>
      <c r="C96" s="30" t="inlineStr">
        <is>
          <t>Construction</t>
        </is>
      </c>
      <c r="D96" s="44" t="n">
        <v>-52000</v>
      </c>
      <c r="E96" s="23" t="n">
        <v>-63.57</v>
      </c>
      <c r="F96" s="24" t="n">
        <v>-0.000258</v>
      </c>
      <c r="G96" s="15" t="n"/>
    </row>
    <row r="97">
      <c r="A97" s="12" t="inlineStr">
        <is>
          <t>LIC Housing Finance Ltd.27/01/2026</t>
        </is>
      </c>
      <c r="B97" s="30" t="n"/>
      <c r="C97" s="30" t="inlineStr">
        <is>
          <t>Finance</t>
        </is>
      </c>
      <c r="D97" s="44" t="n">
        <v>-12000</v>
      </c>
      <c r="E97" s="23" t="n">
        <v>-64.98999999999999</v>
      </c>
      <c r="F97" s="24" t="n">
        <v>-0.000264</v>
      </c>
      <c r="G97" s="15" t="n"/>
    </row>
    <row r="98">
      <c r="A98" s="12" t="inlineStr">
        <is>
          <t>Jindal Steel Ltd.27/01/2026</t>
        </is>
      </c>
      <c r="B98" s="30" t="n"/>
      <c r="C98" s="30" t="inlineStr">
        <is>
          <t>Ferrous Metals</t>
        </is>
      </c>
      <c r="D98" s="44" t="n">
        <v>-6875</v>
      </c>
      <c r="E98" s="23" t="n">
        <v>-72.7</v>
      </c>
      <c r="F98" s="24" t="n">
        <v>-0.000295</v>
      </c>
      <c r="G98" s="15" t="n"/>
    </row>
    <row r="99">
      <c r="A99" s="12" t="inlineStr">
        <is>
          <t>Tata Consumer Products Ltd.27/01/2026</t>
        </is>
      </c>
      <c r="B99" s="30" t="n"/>
      <c r="C99" s="30" t="inlineStr">
        <is>
          <t>Agricultural Food &amp; other Products</t>
        </is>
      </c>
      <c r="D99" s="44" t="n">
        <v>-8250</v>
      </c>
      <c r="E99" s="23" t="n">
        <v>-98.88</v>
      </c>
      <c r="F99" s="24" t="n">
        <v>-0.000402</v>
      </c>
      <c r="G99" s="15" t="n"/>
    </row>
    <row r="100">
      <c r="A100" s="12" t="inlineStr">
        <is>
          <t>Coforge Ltd.27/01/2026</t>
        </is>
      </c>
      <c r="B100" s="30" t="n"/>
      <c r="C100" s="30" t="inlineStr">
        <is>
          <t>IT - Software</t>
        </is>
      </c>
      <c r="D100" s="44" t="n">
        <v>-6000</v>
      </c>
      <c r="E100" s="23" t="n">
        <v>-100.14</v>
      </c>
      <c r="F100" s="24" t="n">
        <v>-0.000407</v>
      </c>
      <c r="G100" s="15" t="n"/>
    </row>
    <row r="101">
      <c r="A101" s="12" t="inlineStr">
        <is>
          <t>IDFC First Bank Ltd.27/01/2026</t>
        </is>
      </c>
      <c r="B101" s="30" t="n"/>
      <c r="C101" s="30" t="inlineStr">
        <is>
          <t>Banks</t>
        </is>
      </c>
      <c r="D101" s="44" t="n">
        <v>-139125</v>
      </c>
      <c r="E101" s="23" t="n">
        <v>-119.51</v>
      </c>
      <c r="F101" s="24" t="n">
        <v>-0.000486</v>
      </c>
      <c r="G101" s="15" t="n"/>
    </row>
    <row r="102">
      <c r="A102" s="12" t="inlineStr">
        <is>
          <t>Dabur India Ltd.27/01/2026</t>
        </is>
      </c>
      <c r="B102" s="30" t="n"/>
      <c r="C102" s="30" t="inlineStr">
        <is>
          <t>Personal Products</t>
        </is>
      </c>
      <c r="D102" s="44" t="n">
        <v>-27500</v>
      </c>
      <c r="E102" s="23" t="n">
        <v>-139.38</v>
      </c>
      <c r="F102" s="24" t="n">
        <v>-0.000566</v>
      </c>
      <c r="G102" s="15" t="n"/>
    </row>
    <row r="103">
      <c r="A103" s="12" t="inlineStr">
        <is>
          <t>Bank of Baroda27/01/2026</t>
        </is>
      </c>
      <c r="B103" s="30" t="n"/>
      <c r="C103" s="30" t="inlineStr">
        <is>
          <t>Banks</t>
        </is>
      </c>
      <c r="D103" s="44" t="n">
        <v>-46800</v>
      </c>
      <c r="E103" s="23" t="n">
        <v>-139.39</v>
      </c>
      <c r="F103" s="24" t="n">
        <v>-0.000566</v>
      </c>
      <c r="G103" s="15" t="n"/>
    </row>
    <row r="104">
      <c r="A104" s="12" t="inlineStr">
        <is>
          <t>CG Power and Industrial Solutions Ltd.27/01/2026</t>
        </is>
      </c>
      <c r="B104" s="30" t="n"/>
      <c r="C104" s="30" t="inlineStr">
        <is>
          <t>Electrical Equipment</t>
        </is>
      </c>
      <c r="D104" s="44" t="n">
        <v>-22100</v>
      </c>
      <c r="E104" s="23" t="n">
        <v>-143.72</v>
      </c>
      <c r="F104" s="24" t="n">
        <v>-0.000584</v>
      </c>
      <c r="G104" s="15" t="n"/>
    </row>
    <row r="105">
      <c r="A105" s="12" t="inlineStr">
        <is>
          <t>GMR Airports Ltd.27/01/2026</t>
        </is>
      </c>
      <c r="B105" s="30" t="n"/>
      <c r="C105" s="30" t="inlineStr">
        <is>
          <t>Transport Infrastructure</t>
        </is>
      </c>
      <c r="D105" s="44" t="n">
        <v>-167400</v>
      </c>
      <c r="E105" s="23" t="n">
        <v>-175.49</v>
      </c>
      <c r="F105" s="24" t="n">
        <v>-0.000713</v>
      </c>
      <c r="G105" s="15" t="n"/>
    </row>
    <row r="106">
      <c r="A106" s="12" t="inlineStr">
        <is>
          <t>Adani Ports &amp; Special Economic Zone Ltd.27/01/2026</t>
        </is>
      </c>
      <c r="B106" s="30" t="n"/>
      <c r="C106" s="30" t="inlineStr">
        <is>
          <t>Transport Infrastructure</t>
        </is>
      </c>
      <c r="D106" s="44" t="n">
        <v>-12350</v>
      </c>
      <c r="E106" s="23" t="n">
        <v>-182.61</v>
      </c>
      <c r="F106" s="24" t="n">
        <v>-0.000742</v>
      </c>
      <c r="G106" s="15" t="n"/>
    </row>
    <row r="107">
      <c r="A107" s="12" t="inlineStr">
        <is>
          <t>Pidilite Industries Ltd.27/01/2026</t>
        </is>
      </c>
      <c r="B107" s="30" t="n"/>
      <c r="C107" s="30" t="inlineStr">
        <is>
          <t>Chemicals &amp; Petrochemicals</t>
        </is>
      </c>
      <c r="D107" s="44" t="n">
        <v>-12500</v>
      </c>
      <c r="E107" s="23" t="n">
        <v>-186.25</v>
      </c>
      <c r="F107" s="24" t="n">
        <v>-0.000757</v>
      </c>
      <c r="G107" s="15" t="n"/>
    </row>
    <row r="108">
      <c r="A108" s="12" t="inlineStr">
        <is>
          <t>Larsen &amp; Toubro Ltd.27/01/2026</t>
        </is>
      </c>
      <c r="B108" s="30" t="n"/>
      <c r="C108" s="30" t="inlineStr">
        <is>
          <t>Construction</t>
        </is>
      </c>
      <c r="D108" s="44" t="n">
        <v>-4550</v>
      </c>
      <c r="E108" s="23" t="n">
        <v>-186.89</v>
      </c>
      <c r="F108" s="24" t="n">
        <v>-0.00076</v>
      </c>
      <c r="G108" s="15" t="n"/>
    </row>
    <row r="109">
      <c r="A109" s="12" t="inlineStr">
        <is>
          <t>BSE Ltd.27/01/2026</t>
        </is>
      </c>
      <c r="B109" s="30" t="n"/>
      <c r="C109" s="30" t="inlineStr">
        <is>
          <t>Capital Markets</t>
        </is>
      </c>
      <c r="D109" s="44" t="n">
        <v>-7500</v>
      </c>
      <c r="E109" s="23" t="n">
        <v>-198.69</v>
      </c>
      <c r="F109" s="24" t="n">
        <v>-0.000808</v>
      </c>
      <c r="G109" s="15" t="n"/>
    </row>
    <row r="110">
      <c r="A110" s="12" t="inlineStr">
        <is>
          <t>Computer Age Management Services Ltd.27/01/2026</t>
        </is>
      </c>
      <c r="B110" s="30" t="n"/>
      <c r="C110" s="30" t="inlineStr">
        <is>
          <t>Capital Markets</t>
        </is>
      </c>
      <c r="D110" s="44" t="n">
        <v>-28500</v>
      </c>
      <c r="E110" s="23" t="n">
        <v>-212.44</v>
      </c>
      <c r="F110" s="24" t="n">
        <v>-0.000864</v>
      </c>
      <c r="G110" s="15" t="n"/>
    </row>
    <row r="111">
      <c r="A111" s="12" t="inlineStr">
        <is>
          <t>Bandhan Bank Ltd.27/01/2026</t>
        </is>
      </c>
      <c r="B111" s="30" t="n"/>
      <c r="C111" s="30" t="inlineStr">
        <is>
          <t>Banks</t>
        </is>
      </c>
      <c r="D111" s="44" t="n">
        <v>-154800</v>
      </c>
      <c r="E111" s="23" t="n">
        <v>-227.14</v>
      </c>
      <c r="F111" s="24" t="n">
        <v>-0.000923</v>
      </c>
      <c r="G111" s="15" t="n"/>
    </row>
    <row r="112">
      <c r="A112" s="12" t="inlineStr">
        <is>
          <t>Prestige Estates Projects Ltd.27/01/2026</t>
        </is>
      </c>
      <c r="B112" s="30" t="n"/>
      <c r="C112" s="30" t="inlineStr">
        <is>
          <t>Realty</t>
        </is>
      </c>
      <c r="D112" s="44" t="n">
        <v>-14400</v>
      </c>
      <c r="E112" s="23" t="n">
        <v>-230.47</v>
      </c>
      <c r="F112" s="24" t="n">
        <v>-0.000937</v>
      </c>
      <c r="G112" s="15" t="n"/>
    </row>
    <row r="113">
      <c r="A113" s="12" t="inlineStr">
        <is>
          <t>Aditya Birla Capital Ltd.27/01/2026</t>
        </is>
      </c>
      <c r="B113" s="30" t="n"/>
      <c r="C113" s="30" t="inlineStr">
        <is>
          <t>Finance</t>
        </is>
      </c>
      <c r="D113" s="44" t="n">
        <v>-65100</v>
      </c>
      <c r="E113" s="23" t="n">
        <v>-234.36</v>
      </c>
      <c r="F113" s="24" t="n">
        <v>-0.000953</v>
      </c>
      <c r="G113" s="15" t="n"/>
    </row>
    <row r="114">
      <c r="A114" s="12" t="inlineStr">
        <is>
          <t>Titan Company Ltd.27/01/2026</t>
        </is>
      </c>
      <c r="B114" s="30" t="n"/>
      <c r="C114" s="30" t="inlineStr">
        <is>
          <t>Consumer Durables</t>
        </is>
      </c>
      <c r="D114" s="44" t="n">
        <v>-5950</v>
      </c>
      <c r="E114" s="23" t="n">
        <v>-241.88</v>
      </c>
      <c r="F114" s="24" t="n">
        <v>-0.0009829999999999999</v>
      </c>
      <c r="G114" s="15" t="n"/>
    </row>
    <row r="115">
      <c r="A115" s="12" t="inlineStr">
        <is>
          <t>Kaynes Technology India Ltd.27/01/2026</t>
        </is>
      </c>
      <c r="B115" s="30" t="n"/>
      <c r="C115" s="30" t="inlineStr">
        <is>
          <t>Industrial Manufacturing</t>
        </is>
      </c>
      <c r="D115" s="44" t="n">
        <v>-6100</v>
      </c>
      <c r="E115" s="23" t="n">
        <v>-246.23</v>
      </c>
      <c r="F115" s="24" t="n">
        <v>-0.001001</v>
      </c>
      <c r="G115" s="15" t="n"/>
    </row>
    <row r="116">
      <c r="A116" s="12" t="inlineStr">
        <is>
          <t>Oil &amp; Natural Gas Corporation Ltd.27/01/2026</t>
        </is>
      </c>
      <c r="B116" s="30" t="n"/>
      <c r="C116" s="30" t="inlineStr">
        <is>
          <t>Oil</t>
        </is>
      </c>
      <c r="D116" s="44" t="n">
        <v>-105750</v>
      </c>
      <c r="E116" s="23" t="n">
        <v>-256</v>
      </c>
      <c r="F116" s="24" t="n">
        <v>-0.001041</v>
      </c>
      <c r="G116" s="15" t="n"/>
    </row>
    <row r="117">
      <c r="A117" s="12" t="inlineStr">
        <is>
          <t>InterGlobe Aviation Ltd.27/01/2026</t>
        </is>
      </c>
      <c r="B117" s="30" t="n"/>
      <c r="C117" s="30" t="inlineStr">
        <is>
          <t>Transport Services</t>
        </is>
      </c>
      <c r="D117" s="44" t="n">
        <v>-5250</v>
      </c>
      <c r="E117" s="23" t="n">
        <v>-266.57</v>
      </c>
      <c r="F117" s="24" t="n">
        <v>-0.001084</v>
      </c>
      <c r="G117" s="15" t="n"/>
    </row>
    <row r="118">
      <c r="A118" s="12" t="inlineStr">
        <is>
          <t>Indus Towers Ltd.27/01/2026</t>
        </is>
      </c>
      <c r="B118" s="30" t="n"/>
      <c r="C118" s="30" t="inlineStr">
        <is>
          <t>Telecom - Services</t>
        </is>
      </c>
      <c r="D118" s="44" t="n">
        <v>-64600</v>
      </c>
      <c r="E118" s="23" t="n">
        <v>-272.1</v>
      </c>
      <c r="F118" s="24" t="n">
        <v>-0.001106</v>
      </c>
      <c r="G118" s="15" t="n"/>
    </row>
    <row r="119">
      <c r="A119" s="12" t="inlineStr">
        <is>
          <t>Biocon Ltd.27/01/2026</t>
        </is>
      </c>
      <c r="B119" s="30" t="n"/>
      <c r="C119" s="30" t="inlineStr">
        <is>
          <t>Pharmaceuticals &amp; Biotechnology</t>
        </is>
      </c>
      <c r="D119" s="44" t="n">
        <v>-70000</v>
      </c>
      <c r="E119" s="23" t="n">
        <v>-277.13</v>
      </c>
      <c r="F119" s="24" t="n">
        <v>-0.001127</v>
      </c>
      <c r="G119" s="15" t="n"/>
    </row>
    <row r="120">
      <c r="A120" s="12" t="inlineStr">
        <is>
          <t>Polycab India Ltd.27/01/2026</t>
        </is>
      </c>
      <c r="B120" s="30" t="n"/>
      <c r="C120" s="30" t="inlineStr">
        <is>
          <t>Industrial Products</t>
        </is>
      </c>
      <c r="D120" s="44" t="n">
        <v>-3625</v>
      </c>
      <c r="E120" s="23" t="n">
        <v>-277.97</v>
      </c>
      <c r="F120" s="24" t="n">
        <v>-0.00113</v>
      </c>
      <c r="G120" s="15" t="n"/>
    </row>
    <row r="121">
      <c r="A121" s="12" t="inlineStr">
        <is>
          <t>Hero MotoCorp Ltd.27/01/2026</t>
        </is>
      </c>
      <c r="B121" s="30" t="n"/>
      <c r="C121" s="30" t="inlineStr">
        <is>
          <t>Automobiles</t>
        </is>
      </c>
      <c r="D121" s="44" t="n">
        <v>-4800</v>
      </c>
      <c r="E121" s="23" t="n">
        <v>-278.06</v>
      </c>
      <c r="F121" s="24" t="n">
        <v>-0.00113</v>
      </c>
      <c r="G121" s="15" t="n"/>
    </row>
    <row r="122">
      <c r="A122" s="12" t="inlineStr">
        <is>
          <t>Divi's Laboratories Ltd.27/01/2026</t>
        </is>
      </c>
      <c r="B122" s="30" t="n"/>
      <c r="C122" s="30" t="inlineStr">
        <is>
          <t>Pharmaceuticals &amp; Biotechnology</t>
        </is>
      </c>
      <c r="D122" s="44" t="n">
        <v>-4600</v>
      </c>
      <c r="E122" s="23" t="n">
        <v>-295.69</v>
      </c>
      <c r="F122" s="24" t="n">
        <v>-0.001202</v>
      </c>
      <c r="G122" s="15" t="n"/>
    </row>
    <row r="123">
      <c r="A123" s="12" t="inlineStr">
        <is>
          <t>Persistent Systems Ltd.27/01/2026</t>
        </is>
      </c>
      <c r="B123" s="30" t="n"/>
      <c r="C123" s="30" t="inlineStr">
        <is>
          <t>IT - Software</t>
        </is>
      </c>
      <c r="D123" s="44" t="n">
        <v>-4800</v>
      </c>
      <c r="E123" s="23" t="n">
        <v>-302.18</v>
      </c>
      <c r="F123" s="24" t="n">
        <v>-0.001229</v>
      </c>
      <c r="G123" s="15" t="n"/>
    </row>
    <row r="124">
      <c r="A124" s="12" t="inlineStr">
        <is>
          <t>Glenmark Pharmaceuticals Ltd.27/01/2026</t>
        </is>
      </c>
      <c r="B124" s="30" t="n"/>
      <c r="C124" s="30" t="inlineStr">
        <is>
          <t>Pharmaceuticals &amp; Biotechnology</t>
        </is>
      </c>
      <c r="D124" s="44" t="n">
        <v>-16125</v>
      </c>
      <c r="E124" s="23" t="n">
        <v>-329.4</v>
      </c>
      <c r="F124" s="24" t="n">
        <v>-0.001339</v>
      </c>
      <c r="G124" s="15" t="n"/>
    </row>
    <row r="125">
      <c r="A125" s="12" t="inlineStr">
        <is>
          <t>Fortis Healthcare Ltd.27/01/2026</t>
        </is>
      </c>
      <c r="B125" s="30" t="n"/>
      <c r="C125" s="30" t="inlineStr">
        <is>
          <t>Healthcare Services</t>
        </is>
      </c>
      <c r="D125" s="44" t="n">
        <v>-37975</v>
      </c>
      <c r="E125" s="23" t="n">
        <v>-337.71</v>
      </c>
      <c r="F125" s="24" t="n">
        <v>-0.001373</v>
      </c>
      <c r="G125" s="15" t="n"/>
    </row>
    <row r="126">
      <c r="A126" s="12" t="inlineStr">
        <is>
          <t>JSW Steel Ltd.27/01/2026</t>
        </is>
      </c>
      <c r="B126" s="30" t="n"/>
      <c r="C126" s="30" t="inlineStr">
        <is>
          <t>Ferrous Metals</t>
        </is>
      </c>
      <c r="D126" s="44" t="n">
        <v>-29025</v>
      </c>
      <c r="E126" s="23" t="n">
        <v>-340.26</v>
      </c>
      <c r="F126" s="24" t="n">
        <v>-0.001383</v>
      </c>
      <c r="G126" s="15" t="n"/>
    </row>
    <row r="127">
      <c r="A127" s="12" t="inlineStr">
        <is>
          <t>PB Fintech Ltd.27/01/2026</t>
        </is>
      </c>
      <c r="B127" s="30" t="n"/>
      <c r="C127" s="30" t="inlineStr">
        <is>
          <t>Financial Technology (Fintech)</t>
        </is>
      </c>
      <c r="D127" s="44" t="n">
        <v>-20300</v>
      </c>
      <c r="E127" s="23" t="n">
        <v>-372.83</v>
      </c>
      <c r="F127" s="24" t="n">
        <v>-0.001516</v>
      </c>
      <c r="G127" s="15" t="n"/>
    </row>
    <row r="128">
      <c r="A128" s="12" t="inlineStr">
        <is>
          <t>Adani Energy Solutions Ltd.27/01/2026</t>
        </is>
      </c>
      <c r="B128" s="30" t="n"/>
      <c r="C128" s="30" t="inlineStr">
        <is>
          <t>Power</t>
        </is>
      </c>
      <c r="D128" s="44" t="n">
        <v>-37800</v>
      </c>
      <c r="E128" s="23" t="n">
        <v>-389.7</v>
      </c>
      <c r="F128" s="24" t="n">
        <v>-0.001585</v>
      </c>
      <c r="G128" s="15" t="n"/>
    </row>
    <row r="129">
      <c r="A129" s="12" t="inlineStr">
        <is>
          <t>Tata Consultancy Services Ltd.27/01/2026</t>
        </is>
      </c>
      <c r="B129" s="30" t="n"/>
      <c r="C129" s="30" t="inlineStr">
        <is>
          <t>IT - Software</t>
        </is>
      </c>
      <c r="D129" s="44" t="n">
        <v>-13300</v>
      </c>
      <c r="E129" s="23" t="n">
        <v>-428.33</v>
      </c>
      <c r="F129" s="24" t="n">
        <v>-0.001742</v>
      </c>
      <c r="G129" s="15" t="n"/>
    </row>
    <row r="130">
      <c r="A130" s="12" t="inlineStr">
        <is>
          <t>TVS Motor Company Ltd.27/01/2026</t>
        </is>
      </c>
      <c r="B130" s="30" t="n"/>
      <c r="C130" s="30" t="inlineStr">
        <is>
          <t>Automobiles</t>
        </is>
      </c>
      <c r="D130" s="44" t="n">
        <v>-11550</v>
      </c>
      <c r="E130" s="23" t="n">
        <v>-432.22</v>
      </c>
      <c r="F130" s="24" t="n">
        <v>-0.001757</v>
      </c>
      <c r="G130" s="15" t="n"/>
    </row>
    <row r="131">
      <c r="A131" s="12" t="inlineStr">
        <is>
          <t>RBL Bank Ltd.27/01/2026</t>
        </is>
      </c>
      <c r="B131" s="30" t="n"/>
      <c r="C131" s="30" t="inlineStr">
        <is>
          <t>Banks</t>
        </is>
      </c>
      <c r="D131" s="44" t="n">
        <v>-136525</v>
      </c>
      <c r="E131" s="23" t="n">
        <v>-432.65</v>
      </c>
      <c r="F131" s="24" t="n">
        <v>-0.001759</v>
      </c>
      <c r="G131" s="15" t="n"/>
    </row>
    <row r="132">
      <c r="A132" s="12" t="inlineStr">
        <is>
          <t>Tata Steel Ltd.27/01/2026</t>
        </is>
      </c>
      <c r="B132" s="30" t="n"/>
      <c r="C132" s="30" t="inlineStr">
        <is>
          <t>Ferrous Metals</t>
        </is>
      </c>
      <c r="D132" s="44" t="n">
        <v>-242000</v>
      </c>
      <c r="E132" s="23" t="n">
        <v>-438.17</v>
      </c>
      <c r="F132" s="24" t="n">
        <v>-0.001782</v>
      </c>
      <c r="G132" s="15" t="n"/>
    </row>
    <row r="133">
      <c r="A133" s="12" t="inlineStr">
        <is>
          <t>Shriram Finance Ltd.27/01/2026</t>
        </is>
      </c>
      <c r="B133" s="30" t="n"/>
      <c r="C133" s="30" t="inlineStr">
        <is>
          <t>Finance</t>
        </is>
      </c>
      <c r="D133" s="44" t="n">
        <v>-45375</v>
      </c>
      <c r="E133" s="23" t="n">
        <v>-453.21</v>
      </c>
      <c r="F133" s="24" t="n">
        <v>-0.001843</v>
      </c>
      <c r="G133" s="15" t="n"/>
    </row>
    <row r="134">
      <c r="A134" s="12" t="inlineStr">
        <is>
          <t>Tube Investments Of India Ltd.27/01/2026</t>
        </is>
      </c>
      <c r="B134" s="30" t="n"/>
      <c r="C134" s="30" t="inlineStr">
        <is>
          <t>Auto Components</t>
        </is>
      </c>
      <c r="D134" s="44" t="n">
        <v>-20000</v>
      </c>
      <c r="E134" s="23" t="n">
        <v>-526.34</v>
      </c>
      <c r="F134" s="24" t="n">
        <v>-0.00214</v>
      </c>
      <c r="G134" s="15" t="n"/>
    </row>
    <row r="135">
      <c r="A135" s="12" t="inlineStr">
        <is>
          <t>Ultratech Cement Ltd.27/01/2026</t>
        </is>
      </c>
      <c r="B135" s="30" t="n"/>
      <c r="C135" s="30" t="inlineStr">
        <is>
          <t>Cement &amp; Cement Products</t>
        </is>
      </c>
      <c r="D135" s="44" t="n">
        <v>-4550</v>
      </c>
      <c r="E135" s="23" t="n">
        <v>-539.49</v>
      </c>
      <c r="F135" s="24" t="n">
        <v>-0.002194</v>
      </c>
      <c r="G135" s="15" t="n"/>
    </row>
    <row r="136">
      <c r="A136" s="12" t="inlineStr">
        <is>
          <t>Life Insurance Corporation of India27/01/2026</t>
        </is>
      </c>
      <c r="B136" s="30" t="n"/>
      <c r="C136" s="30" t="inlineStr">
        <is>
          <t>Insurance</t>
        </is>
      </c>
      <c r="D136" s="44" t="n">
        <v>-65800</v>
      </c>
      <c r="E136" s="23" t="n">
        <v>-565.16</v>
      </c>
      <c r="F136" s="24" t="n">
        <v>-0.002298</v>
      </c>
      <c r="G136" s="15" t="n"/>
    </row>
    <row r="137">
      <c r="A137" s="12" t="inlineStr">
        <is>
          <t>Max Healthcare Institute Ltd.27/01/2026</t>
        </is>
      </c>
      <c r="B137" s="30" t="n"/>
      <c r="C137" s="30" t="inlineStr">
        <is>
          <t>Healthcare Services</t>
        </is>
      </c>
      <c r="D137" s="44" t="n">
        <v>-55650</v>
      </c>
      <c r="E137" s="23" t="n">
        <v>-584.71</v>
      </c>
      <c r="F137" s="24" t="n">
        <v>-0.002378</v>
      </c>
      <c r="G137" s="15" t="n"/>
    </row>
    <row r="138">
      <c r="A138" s="12" t="inlineStr">
        <is>
          <t>HDFC Life Insurance Company Ltd.27/01/2026</t>
        </is>
      </c>
      <c r="B138" s="30" t="n"/>
      <c r="C138" s="30" t="inlineStr">
        <is>
          <t>Insurance</t>
        </is>
      </c>
      <c r="D138" s="44" t="n">
        <v>-80300</v>
      </c>
      <c r="E138" s="23" t="n">
        <v>-605.58</v>
      </c>
      <c r="F138" s="24" t="n">
        <v>-0.002463</v>
      </c>
      <c r="G138" s="15" t="n"/>
    </row>
    <row r="139">
      <c r="A139" s="12" t="inlineStr">
        <is>
          <t>Hindalco Industries Ltd.27/01/2026</t>
        </is>
      </c>
      <c r="B139" s="30" t="n"/>
      <c r="C139" s="30" t="inlineStr">
        <is>
          <t>Non - Ferrous Metals</t>
        </is>
      </c>
      <c r="D139" s="44" t="n">
        <v>-71400</v>
      </c>
      <c r="E139" s="23" t="n">
        <v>-635.6</v>
      </c>
      <c r="F139" s="24" t="n">
        <v>-0.002585</v>
      </c>
      <c r="G139" s="15" t="n"/>
    </row>
    <row r="140">
      <c r="A140" s="12" t="inlineStr">
        <is>
          <t>Jio Financial Services Ltd.27/01/2026</t>
        </is>
      </c>
      <c r="B140" s="30" t="n"/>
      <c r="C140" s="30" t="inlineStr">
        <is>
          <t>Finance</t>
        </is>
      </c>
      <c r="D140" s="44" t="n">
        <v>-237350</v>
      </c>
      <c r="E140" s="23" t="n">
        <v>-704.6900000000001</v>
      </c>
      <c r="F140" s="24" t="n">
        <v>-0.002866</v>
      </c>
      <c r="G140" s="15" t="n"/>
    </row>
    <row r="141">
      <c r="A141" s="12" t="inlineStr">
        <is>
          <t>IndusInd Bank Ltd.27/01/2026</t>
        </is>
      </c>
      <c r="B141" s="30" t="n"/>
      <c r="C141" s="30" t="inlineStr">
        <is>
          <t>Banks</t>
        </is>
      </c>
      <c r="D141" s="44" t="n">
        <v>-82600</v>
      </c>
      <c r="E141" s="23" t="n">
        <v>-716.51</v>
      </c>
      <c r="F141" s="24" t="n">
        <v>-0.002914</v>
      </c>
      <c r="G141" s="15" t="n"/>
    </row>
    <row r="142">
      <c r="A142" s="12" t="inlineStr">
        <is>
          <t>Marico Ltd.27/01/2026</t>
        </is>
      </c>
      <c r="B142" s="30" t="n"/>
      <c r="C142" s="30" t="inlineStr">
        <is>
          <t>Agricultural Food &amp; other Products</t>
        </is>
      </c>
      <c r="D142" s="44" t="n">
        <v>-118800</v>
      </c>
      <c r="E142" s="23" t="n">
        <v>-895.16</v>
      </c>
      <c r="F142" s="24" t="n">
        <v>-0.00364</v>
      </c>
      <c r="G142" s="15" t="n"/>
    </row>
    <row r="143">
      <c r="A143" s="12" t="inlineStr">
        <is>
          <t>Vedanta Ltd.27/01/2026</t>
        </is>
      </c>
      <c r="B143" s="30" t="n"/>
      <c r="C143" s="30" t="inlineStr">
        <is>
          <t>Diversified Metals</t>
        </is>
      </c>
      <c r="D143" s="44" t="n">
        <v>-177100</v>
      </c>
      <c r="E143" s="23" t="n">
        <v>-1073.05</v>
      </c>
      <c r="F143" s="24" t="n">
        <v>-0.004364</v>
      </c>
      <c r="G143" s="15" t="n"/>
    </row>
    <row r="144">
      <c r="A144" s="12" t="inlineStr">
        <is>
          <t>Yes Bank Ltd.27/01/2026</t>
        </is>
      </c>
      <c r="B144" s="30" t="n"/>
      <c r="C144" s="30" t="inlineStr">
        <is>
          <t>Banks</t>
        </is>
      </c>
      <c r="D144" s="44" t="n">
        <v>-4944900</v>
      </c>
      <c r="E144" s="23" t="n">
        <v>-1073.54</v>
      </c>
      <c r="F144" s="24" t="n">
        <v>-0.004366</v>
      </c>
      <c r="G144" s="15" t="n"/>
    </row>
    <row r="145">
      <c r="A145" s="12" t="inlineStr">
        <is>
          <t>Bharat Electronics Ltd.27/01/2026</t>
        </is>
      </c>
      <c r="B145" s="30" t="n"/>
      <c r="C145" s="30" t="inlineStr">
        <is>
          <t>Aerospace &amp; Defense</t>
        </is>
      </c>
      <c r="D145" s="44" t="n">
        <v>-270750</v>
      </c>
      <c r="E145" s="23" t="n">
        <v>-1088.96</v>
      </c>
      <c r="F145" s="24" t="n">
        <v>-0.004429</v>
      </c>
      <c r="G145" s="15" t="n"/>
    </row>
    <row r="146">
      <c r="A146" s="12" t="inlineStr">
        <is>
          <t>Mahindra &amp; Mahindra Ltd.27/01/2026</t>
        </is>
      </c>
      <c r="B146" s="30" t="n"/>
      <c r="C146" s="30" t="inlineStr">
        <is>
          <t>Automobiles</t>
        </is>
      </c>
      <c r="D146" s="44" t="n">
        <v>-30200</v>
      </c>
      <c r="E146" s="23" t="n">
        <v>-1127.49</v>
      </c>
      <c r="F146" s="24" t="n">
        <v>-0.004585</v>
      </c>
      <c r="G146" s="15" t="n"/>
    </row>
    <row r="147">
      <c r="A147" s="12" t="inlineStr">
        <is>
          <t>Hindustan Petroleum Corporation Ltd.27/01/2026</t>
        </is>
      </c>
      <c r="B147" s="30" t="n"/>
      <c r="C147" s="30" t="inlineStr">
        <is>
          <t>Petroleum Products</t>
        </is>
      </c>
      <c r="D147" s="44" t="n">
        <v>-226800</v>
      </c>
      <c r="E147" s="23" t="n">
        <v>-1136.49</v>
      </c>
      <c r="F147" s="24" t="n">
        <v>-0.004622</v>
      </c>
      <c r="G147" s="15" t="n"/>
    </row>
    <row r="148">
      <c r="A148" s="12" t="inlineStr">
        <is>
          <t>National Aluminium Company Ltd.27/01/2026</t>
        </is>
      </c>
      <c r="B148" s="30" t="n"/>
      <c r="C148" s="30" t="inlineStr">
        <is>
          <t>Non - Ferrous Metals</t>
        </is>
      </c>
      <c r="D148" s="44" t="n">
        <v>-360000</v>
      </c>
      <c r="E148" s="23" t="n">
        <v>-1138.14</v>
      </c>
      <c r="F148" s="24" t="n">
        <v>-0.004629</v>
      </c>
      <c r="G148" s="15" t="n"/>
    </row>
    <row r="149">
      <c r="A149" s="12" t="inlineStr">
        <is>
          <t>Kotak Mahindra Bank Ltd.27/01/2026</t>
        </is>
      </c>
      <c r="B149" s="30" t="n"/>
      <c r="C149" s="30" t="inlineStr">
        <is>
          <t>Banks</t>
        </is>
      </c>
      <c r="D149" s="44" t="n">
        <v>-52000</v>
      </c>
      <c r="E149" s="23" t="n">
        <v>-1148.78</v>
      </c>
      <c r="F149" s="24" t="n">
        <v>-0.004672</v>
      </c>
      <c r="G149" s="15" t="n"/>
    </row>
    <row r="150">
      <c r="A150" s="12" t="inlineStr">
        <is>
          <t>Eternal Ltd.27/01/2026</t>
        </is>
      </c>
      <c r="B150" s="30" t="n"/>
      <c r="C150" s="30" t="inlineStr">
        <is>
          <t>Retailing</t>
        </is>
      </c>
      <c r="D150" s="44" t="n">
        <v>-431650</v>
      </c>
      <c r="E150" s="23" t="n">
        <v>-1207.76</v>
      </c>
      <c r="F150" s="24" t="n">
        <v>-0.004912</v>
      </c>
      <c r="G150" s="15" t="n"/>
    </row>
    <row r="151">
      <c r="A151" s="12" t="inlineStr">
        <is>
          <t>Aurobindo Pharma Ltd.27/01/2026</t>
        </is>
      </c>
      <c r="B151" s="30" t="n"/>
      <c r="C151" s="30" t="inlineStr">
        <is>
          <t>Pharmaceuticals &amp; Biotechnology</t>
        </is>
      </c>
      <c r="D151" s="44" t="n">
        <v>-110000</v>
      </c>
      <c r="E151" s="23" t="n">
        <v>-1308.45</v>
      </c>
      <c r="F151" s="24" t="n">
        <v>-0.005321</v>
      </c>
      <c r="G151" s="15" t="n"/>
    </row>
    <row r="152">
      <c r="A152" s="12" t="inlineStr">
        <is>
          <t>Axis Bank Ltd.27/01/2026</t>
        </is>
      </c>
      <c r="B152" s="30" t="n"/>
      <c r="C152" s="30" t="inlineStr">
        <is>
          <t>Banks</t>
        </is>
      </c>
      <c r="D152" s="44" t="n">
        <v>-116875</v>
      </c>
      <c r="E152" s="23" t="n">
        <v>-1489.22</v>
      </c>
      <c r="F152" s="24" t="n">
        <v>-0.006057</v>
      </c>
      <c r="G152" s="15" t="n"/>
    </row>
    <row r="153">
      <c r="A153" s="12" t="inlineStr">
        <is>
          <t>Hindustan Aeronautics Ltd.27/01/2026</t>
        </is>
      </c>
      <c r="B153" s="30" t="n"/>
      <c r="C153" s="30" t="inlineStr">
        <is>
          <t>Aerospace &amp; Defense</t>
        </is>
      </c>
      <c r="D153" s="44" t="n">
        <v>-34950</v>
      </c>
      <c r="E153" s="23" t="n">
        <v>-1541.89</v>
      </c>
      <c r="F153" s="24" t="n">
        <v>-0.006271</v>
      </c>
      <c r="G153" s="15" t="n"/>
    </row>
    <row r="154">
      <c r="A154" s="12" t="inlineStr">
        <is>
          <t>Grasim Industries Ltd.27/01/2026</t>
        </is>
      </c>
      <c r="B154" s="30" t="n"/>
      <c r="C154" s="30" t="inlineStr">
        <is>
          <t>Cement &amp; Cement Products</t>
        </is>
      </c>
      <c r="D154" s="44" t="n">
        <v>-76500</v>
      </c>
      <c r="E154" s="23" t="n">
        <v>-2174.97</v>
      </c>
      <c r="F154" s="24" t="n">
        <v>-0.008846</v>
      </c>
      <c r="G154" s="15" t="n"/>
    </row>
    <row r="155">
      <c r="A155" s="12" t="inlineStr">
        <is>
          <t>State Bank of India27/01/2026</t>
        </is>
      </c>
      <c r="B155" s="30" t="n"/>
      <c r="C155" s="30" t="inlineStr">
        <is>
          <t>Banks</t>
        </is>
      </c>
      <c r="D155" s="44" t="n">
        <v>-288000</v>
      </c>
      <c r="E155" s="23" t="n">
        <v>-2840.69</v>
      </c>
      <c r="F155" s="24" t="n">
        <v>-0.011553</v>
      </c>
      <c r="G155" s="15" t="n"/>
    </row>
    <row r="156">
      <c r="A156" s="12" t="inlineStr">
        <is>
          <t>ICICI Bank Ltd.27/01/2026</t>
        </is>
      </c>
      <c r="B156" s="30" t="n"/>
      <c r="C156" s="30" t="inlineStr">
        <is>
          <t>Banks</t>
        </is>
      </c>
      <c r="D156" s="44" t="n">
        <v>-277900</v>
      </c>
      <c r="E156" s="23" t="n">
        <v>-3753.32</v>
      </c>
      <c r="F156" s="24" t="n">
        <v>-0.015265</v>
      </c>
      <c r="G156" s="15" t="n"/>
    </row>
    <row r="157">
      <c r="A157" s="12" t="inlineStr">
        <is>
          <t>Bharti Airtel Ltd.27/01/2026</t>
        </is>
      </c>
      <c r="B157" s="30" t="n"/>
      <c r="C157" s="30" t="inlineStr">
        <is>
          <t>Telecom - Services</t>
        </is>
      </c>
      <c r="D157" s="44" t="n">
        <v>-193325</v>
      </c>
      <c r="E157" s="23" t="n">
        <v>-4096.36</v>
      </c>
      <c r="F157" s="24" t="n">
        <v>-0.016661</v>
      </c>
      <c r="G157" s="15" t="n"/>
    </row>
    <row r="158">
      <c r="A158" s="12" t="inlineStr">
        <is>
          <t>HDFC Bank Ltd.27/01/2026</t>
        </is>
      </c>
      <c r="B158" s="30" t="n"/>
      <c r="C158" s="30" t="inlineStr">
        <is>
          <t>Banks</t>
        </is>
      </c>
      <c r="D158" s="44" t="n">
        <v>-581350</v>
      </c>
      <c r="E158" s="23" t="n">
        <v>-5798.38</v>
      </c>
      <c r="F158" s="24" t="n">
        <v>-0.023583</v>
      </c>
      <c r="G158" s="15" t="n"/>
    </row>
    <row r="159">
      <c r="A159" s="12" t="inlineStr">
        <is>
          <t>Reliance Industries Ltd.27/01/2026</t>
        </is>
      </c>
      <c r="B159" s="30" t="n"/>
      <c r="C159" s="30" t="inlineStr">
        <is>
          <t>Petroleum Products</t>
        </is>
      </c>
      <c r="D159" s="44" t="n">
        <v>-380500</v>
      </c>
      <c r="E159" s="23" t="n">
        <v>-6004.29</v>
      </c>
      <c r="F159" s="24" t="n">
        <v>-0.024421</v>
      </c>
      <c r="G159" s="15" t="n"/>
    </row>
    <row r="160">
      <c r="A160" s="12" t="inlineStr">
        <is>
          <t>Vodafone Idea Ltd.27/01/2026</t>
        </is>
      </c>
      <c r="B160" s="30" t="n"/>
      <c r="C160" s="30" t="inlineStr">
        <is>
          <t>Telecom - Services</t>
        </is>
      </c>
      <c r="D160" s="44" t="n">
        <v>-67257975</v>
      </c>
      <c r="E160" s="23" t="n">
        <v>-7284.04</v>
      </c>
      <c r="F160" s="24" t="n">
        <v>-0.029626</v>
      </c>
      <c r="G160" s="15" t="n"/>
    </row>
    <row r="161">
      <c r="A161" s="16" t="inlineStr">
        <is>
          <t>Sub Total</t>
        </is>
      </c>
      <c r="B161" s="31" t="n"/>
      <c r="C161" s="31" t="n"/>
      <c r="D161" s="17" t="n"/>
      <c r="E161" s="42" t="n">
        <v>-60677.25</v>
      </c>
      <c r="F161" s="43" t="n">
        <v>-0.246759</v>
      </c>
      <c r="G161" s="20" t="n"/>
    </row>
    <row r="162">
      <c r="A162" s="12" t="n"/>
      <c r="B162" s="30" t="n"/>
      <c r="C162" s="30" t="n"/>
      <c r="D162" s="13" t="n"/>
      <c r="E162" s="14" t="n"/>
      <c r="F162" s="15" t="n"/>
      <c r="G162" s="15" t="n"/>
    </row>
    <row r="163">
      <c r="A163" s="16" t="inlineStr">
        <is>
          <t>(b) Exchange Traded Commodity Derivatives</t>
        </is>
      </c>
      <c r="B163" s="30" t="n"/>
      <c r="C163" s="30" t="n"/>
      <c r="D163" s="13" t="n"/>
      <c r="E163" s="14" t="n"/>
      <c r="F163" s="15" t="n"/>
      <c r="G163" s="15" t="n"/>
    </row>
    <row r="164">
      <c r="A164" s="12" t="inlineStr">
        <is>
          <t>SILVER-05Mar2026-MCX</t>
        </is>
      </c>
      <c r="B164" s="30" t="n">
        <v>6000061</v>
      </c>
      <c r="C164" s="30" t="n"/>
      <c r="D164" s="44" t="n">
        <v>-14310</v>
      </c>
      <c r="E164" s="23" t="n">
        <v>-33836.14</v>
      </c>
      <c r="F164" s="24" t="n">
        <v>-0.137621</v>
      </c>
      <c r="G164" s="15" t="n"/>
    </row>
    <row r="165">
      <c r="A165" s="12" t="inlineStr">
        <is>
          <t>GOLD-05Feb2026-MCX</t>
        </is>
      </c>
      <c r="B165" s="30" t="n">
        <v>6000060</v>
      </c>
      <c r="C165" s="30" t="n"/>
      <c r="D165" s="44" t="n">
        <v>-7300</v>
      </c>
      <c r="E165" s="23" t="n">
        <v>-9872.959999999999</v>
      </c>
      <c r="F165" s="24" t="n">
        <v>-0.040156</v>
      </c>
      <c r="G165" s="15" t="n"/>
    </row>
    <row r="166">
      <c r="A166" s="12" t="inlineStr">
        <is>
          <t>GOLDMINI-05Feb2026-MCX</t>
        </is>
      </c>
      <c r="B166" s="30" t="n"/>
      <c r="C166" s="30" t="n"/>
      <c r="D166" s="44" t="n">
        <v>-6760</v>
      </c>
      <c r="E166" s="23" t="n">
        <v>-9144.790000000001</v>
      </c>
      <c r="F166" s="24" t="n">
        <v>-0.037194</v>
      </c>
      <c r="G166" s="15" t="n"/>
    </row>
    <row r="167">
      <c r="A167" s="12" t="inlineStr">
        <is>
          <t>GOLDMINI-05Jan2026-MCX</t>
        </is>
      </c>
      <c r="B167" s="30" t="n"/>
      <c r="C167" s="30" t="n"/>
      <c r="D167" s="44" t="n">
        <v>-1300</v>
      </c>
      <c r="E167" s="23" t="n">
        <v>-1721.46</v>
      </c>
      <c r="F167" s="24" t="n">
        <v>-0.007002</v>
      </c>
      <c r="G167" s="15" t="n"/>
    </row>
    <row r="168">
      <c r="A168" s="16" t="inlineStr">
        <is>
          <t>Sub Total</t>
        </is>
      </c>
      <c r="B168" s="31" t="n"/>
      <c r="C168" s="31" t="n"/>
      <c r="D168" s="17" t="n"/>
      <c r="E168" s="42" t="n">
        <v>-54575.35</v>
      </c>
      <c r="F168" s="43" t="n">
        <v>-0.222</v>
      </c>
      <c r="G168" s="20" t="n"/>
    </row>
    <row r="169">
      <c r="A169" s="12" t="n"/>
      <c r="B169" s="30" t="n"/>
      <c r="C169" s="30" t="n"/>
      <c r="D169" s="13" t="n"/>
      <c r="E169" s="14" t="n"/>
      <c r="F169" s="15" t="n"/>
      <c r="G169" s="15" t="n"/>
    </row>
    <row r="170">
      <c r="A170" s="12" t="n"/>
      <c r="B170" s="30" t="n"/>
      <c r="C170" s="30" t="n"/>
      <c r="D170" s="13" t="n"/>
      <c r="E170" s="14" t="n"/>
      <c r="F170" s="15" t="n"/>
      <c r="G170" s="15" t="n"/>
    </row>
    <row r="171">
      <c r="A171" s="21" t="inlineStr">
        <is>
          <t>TOTAL</t>
        </is>
      </c>
      <c r="B171" s="32" t="n"/>
      <c r="C171" s="32" t="n"/>
      <c r="D171" s="22" t="n"/>
      <c r="E171" s="45" t="n">
        <v>-115252.6</v>
      </c>
      <c r="F171" s="46" t="n">
        <v>-0.468759</v>
      </c>
      <c r="G171" s="20" t="n"/>
    </row>
    <row r="172">
      <c r="A172" s="12" t="n"/>
      <c r="B172" s="30" t="n"/>
      <c r="C172" s="30" t="n"/>
      <c r="D172" s="13" t="n"/>
      <c r="E172" s="14" t="n"/>
      <c r="F172" s="15" t="n"/>
      <c r="G172" s="15" t="n"/>
    </row>
    <row r="173">
      <c r="A173" s="16" t="inlineStr">
        <is>
          <t>Debt Instruments</t>
        </is>
      </c>
      <c r="B173" s="30" t="n"/>
      <c r="C173" s="30" t="n"/>
      <c r="D173" s="13" t="n"/>
      <c r="E173" s="14" t="n"/>
      <c r="F173" s="15" t="n"/>
      <c r="G173" s="15" t="n"/>
    </row>
    <row r="174">
      <c r="A174" s="16" t="inlineStr">
        <is>
          <t>(a)Listed / Awaiting listing on stock Exchanges</t>
        </is>
      </c>
      <c r="B174" s="30" t="n"/>
      <c r="C174" s="30" t="n"/>
      <c r="D174" s="13" t="n"/>
      <c r="E174" s="14" t="n"/>
      <c r="F174" s="15" t="n"/>
      <c r="G174" s="15" t="n"/>
    </row>
    <row r="175">
      <c r="A175" s="12" t="inlineStr">
        <is>
          <t>7.62% NABARD NCD SR 24H RED 10-05-2029**</t>
        </is>
      </c>
      <c r="B175" s="30" t="inlineStr">
        <is>
          <t>INE261F08EH1</t>
        </is>
      </c>
      <c r="C175" s="30" t="inlineStr">
        <is>
          <t>CRISIL AAA</t>
        </is>
      </c>
      <c r="D175" s="13" t="n">
        <v>10000000</v>
      </c>
      <c r="E175" s="14" t="n">
        <v>10179.77</v>
      </c>
      <c r="F175" s="15" t="n">
        <v>0.041404</v>
      </c>
      <c r="G175" s="15" t="n">
        <v>0.0698</v>
      </c>
    </row>
    <row r="176">
      <c r="A176" s="12" t="inlineStr">
        <is>
          <t>8.3333%HDB FIN SR 213 A1 NCD 06-08-27**</t>
        </is>
      </c>
      <c r="B176" s="30" t="inlineStr">
        <is>
          <t>INE756I07FA8</t>
        </is>
      </c>
      <c r="C176" s="30" t="inlineStr">
        <is>
          <t>CRISIL AAA</t>
        </is>
      </c>
      <c r="D176" s="13" t="n">
        <v>7500000</v>
      </c>
      <c r="E176" s="14" t="n">
        <v>7623.12</v>
      </c>
      <c r="F176" s="15" t="n">
        <v>0.031005</v>
      </c>
      <c r="G176" s="15" t="n">
        <v>0.0716</v>
      </c>
    </row>
    <row r="177">
      <c r="A177" s="12" t="inlineStr">
        <is>
          <t>7.53% NABARD NCD SR 25E RED 24-03-28</t>
        </is>
      </c>
      <c r="B177" s="30" t="inlineStr">
        <is>
          <t>INE261F08EM1</t>
        </is>
      </c>
      <c r="C177" s="30" t="inlineStr">
        <is>
          <t>ICRA AAA</t>
        </is>
      </c>
      <c r="D177" s="13" t="n">
        <v>7500000</v>
      </c>
      <c r="E177" s="14" t="n">
        <v>7599.77</v>
      </c>
      <c r="F177" s="15" t="n">
        <v>0.03091</v>
      </c>
      <c r="G177" s="15" t="n">
        <v>0.06843299999999999</v>
      </c>
    </row>
    <row r="178">
      <c r="A178" s="12" t="inlineStr">
        <is>
          <t>7.1104% ADITYA BIRLA HSG SR D1 R30-07-27**</t>
        </is>
      </c>
      <c r="B178" s="30" t="inlineStr">
        <is>
          <t>INE831R07607</t>
        </is>
      </c>
      <c r="C178" s="30" t="inlineStr">
        <is>
          <t>CRISIL AAA</t>
        </is>
      </c>
      <c r="D178" s="13" t="n">
        <v>7500000</v>
      </c>
      <c r="E178" s="14" t="n">
        <v>7498.82</v>
      </c>
      <c r="F178" s="15" t="n">
        <v>0.0305</v>
      </c>
      <c r="G178" s="15" t="n">
        <v>0.07112499999999999</v>
      </c>
    </row>
    <row r="179">
      <c r="A179" s="12" t="inlineStr">
        <is>
          <t>8.20% ADITYA BIRLA HSG SR L1 R19-05-2027**</t>
        </is>
      </c>
      <c r="B179" s="30" t="inlineStr">
        <is>
          <t>INE831R07441</t>
        </is>
      </c>
      <c r="C179" s="30" t="inlineStr">
        <is>
          <t>ICRA AAA</t>
        </is>
      </c>
      <c r="D179" s="13" t="n">
        <v>5000000</v>
      </c>
      <c r="E179" s="14" t="n">
        <v>5069.72</v>
      </c>
      <c r="F179" s="15" t="n">
        <v>0.02062</v>
      </c>
      <c r="G179" s="15" t="n">
        <v>0.070925</v>
      </c>
    </row>
    <row r="180">
      <c r="A180" s="12" t="inlineStr">
        <is>
          <t>7.75% TATA CAP HSG FIN SR A 18-05-2027**</t>
        </is>
      </c>
      <c r="B180" s="30" t="inlineStr">
        <is>
          <t>INE033L07HQ8</t>
        </is>
      </c>
      <c r="C180" s="30" t="inlineStr">
        <is>
          <t>CRISIL AAA</t>
        </is>
      </c>
      <c r="D180" s="13" t="n">
        <v>5000000</v>
      </c>
      <c r="E180" s="14" t="n">
        <v>5042.27</v>
      </c>
      <c r="F180" s="15" t="n">
        <v>0.020508</v>
      </c>
      <c r="G180" s="15" t="n">
        <v>0.07035</v>
      </c>
    </row>
    <row r="181">
      <c r="A181" s="12" t="inlineStr">
        <is>
          <t>7.2959% ADITYA BIRLA CAP 15-09-28**</t>
        </is>
      </c>
      <c r="B181" s="30" t="inlineStr">
        <is>
          <t>INE674K07069</t>
        </is>
      </c>
      <c r="C181" s="30" t="inlineStr">
        <is>
          <t>CRISIL AAA</t>
        </is>
      </c>
      <c r="D181" s="13" t="n">
        <v>5000000</v>
      </c>
      <c r="E181" s="14" t="n">
        <v>4988.19</v>
      </c>
      <c r="F181" s="15" t="n">
        <v>0.020288</v>
      </c>
      <c r="G181" s="15" t="n">
        <v>0.073851</v>
      </c>
    </row>
    <row r="182">
      <c r="A182" s="12" t="inlineStr">
        <is>
          <t>7.35%BHARTI TELECO SRXXV 15-10-27**</t>
        </is>
      </c>
      <c r="B182" s="30" t="inlineStr">
        <is>
          <t>INE403D08272</t>
        </is>
      </c>
      <c r="C182" s="30" t="inlineStr">
        <is>
          <t>CRISIL AAA</t>
        </is>
      </c>
      <c r="D182" s="13" t="n">
        <v>5000000</v>
      </c>
      <c r="E182" s="14" t="n">
        <v>4986.48</v>
      </c>
      <c r="F182" s="15" t="n">
        <v>0.020281</v>
      </c>
      <c r="G182" s="15" t="n">
        <v>0.07489899999999999</v>
      </c>
    </row>
    <row r="183">
      <c r="A183" s="12" t="inlineStr">
        <is>
          <t>7.40% BHARTI TELE XXVIII 01-02-29</t>
        </is>
      </c>
      <c r="B183" s="30" t="inlineStr">
        <is>
          <t>INE403D08298</t>
        </is>
      </c>
      <c r="C183" s="30" t="inlineStr">
        <is>
          <t>CRISIL AAA</t>
        </is>
      </c>
      <c r="D183" s="13" t="n">
        <v>5000000</v>
      </c>
      <c r="E183" s="14" t="n">
        <v>4976.38</v>
      </c>
      <c r="F183" s="15" t="n">
        <v>0.02024</v>
      </c>
      <c r="G183" s="15" t="n">
        <v>0.075838</v>
      </c>
    </row>
    <row r="184">
      <c r="A184" s="12" t="inlineStr">
        <is>
          <t>6.80% AXIS FIN LTD NCD R 18-11-26**</t>
        </is>
      </c>
      <c r="B184" s="30" t="inlineStr">
        <is>
          <t>INE891K07721</t>
        </is>
      </c>
      <c r="C184" s="30" t="inlineStr">
        <is>
          <t>CRISIL AAA</t>
        </is>
      </c>
      <c r="D184" s="13" t="n">
        <v>4500000</v>
      </c>
      <c r="E184" s="14" t="n">
        <v>4484.42</v>
      </c>
      <c r="F184" s="15" t="n">
        <v>0.018239</v>
      </c>
      <c r="G184" s="15" t="n">
        <v>0.071599</v>
      </c>
    </row>
    <row r="185">
      <c r="A185" s="12" t="inlineStr">
        <is>
          <t>8.0359% KOTAK MAH INVEST NCD R 06-10-26**</t>
        </is>
      </c>
      <c r="B185" s="30" t="inlineStr">
        <is>
          <t>INE975F07IM9</t>
        </is>
      </c>
      <c r="C185" s="30" t="inlineStr">
        <is>
          <t>CRISIL AAA</t>
        </is>
      </c>
      <c r="D185" s="13" t="n">
        <v>3500000</v>
      </c>
      <c r="E185" s="14" t="n">
        <v>3520.95</v>
      </c>
      <c r="F185" s="15" t="n">
        <v>0.014321</v>
      </c>
      <c r="G185" s="15" t="n">
        <v>0.07135</v>
      </c>
    </row>
    <row r="186">
      <c r="A186" s="12" t="inlineStr">
        <is>
          <t>7.75% SIDBI SR VII NCD RED 10-06-27**</t>
        </is>
      </c>
      <c r="B186" s="30" t="inlineStr">
        <is>
          <t>INE556F08KN9</t>
        </is>
      </c>
      <c r="C186" s="30" t="inlineStr">
        <is>
          <t>CRISIL AAA</t>
        </is>
      </c>
      <c r="D186" s="13" t="n">
        <v>3000000</v>
      </c>
      <c r="E186" s="14" t="n">
        <v>3038.78</v>
      </c>
      <c r="F186" s="15" t="n">
        <v>0.01236</v>
      </c>
      <c r="G186" s="15" t="n">
        <v>0.068088</v>
      </c>
    </row>
    <row r="187">
      <c r="A187" s="12" t="inlineStr">
        <is>
          <t>7.92% ADITYA BIRLA CAP NCD RED 27-12-27**</t>
        </is>
      </c>
      <c r="B187" s="30" t="inlineStr">
        <is>
          <t>INE860H07IG1</t>
        </is>
      </c>
      <c r="C187" s="30" t="inlineStr">
        <is>
          <t>ICRA AAA</t>
        </is>
      </c>
      <c r="D187" s="13" t="n">
        <v>3000000</v>
      </c>
      <c r="E187" s="14" t="n">
        <v>3029.51</v>
      </c>
      <c r="F187" s="15" t="n">
        <v>0.012322</v>
      </c>
      <c r="G187" s="15" t="n">
        <v>0.073675</v>
      </c>
    </row>
    <row r="188">
      <c r="A188" s="12" t="inlineStr">
        <is>
          <t>8.35% IRFC NCD RED 13-03-2029**</t>
        </is>
      </c>
      <c r="B188" s="30" t="inlineStr">
        <is>
          <t>INE053F07BC1</t>
        </is>
      </c>
      <c r="C188" s="30" t="inlineStr">
        <is>
          <t>CRISIL AAA</t>
        </is>
      </c>
      <c r="D188" s="13" t="n">
        <v>2500000</v>
      </c>
      <c r="E188" s="14" t="n">
        <v>2600.33</v>
      </c>
      <c r="F188" s="15" t="n">
        <v>0.010576</v>
      </c>
      <c r="G188" s="15" t="n">
        <v>0.06909999999999999</v>
      </c>
    </row>
    <row r="189">
      <c r="A189" s="12" t="inlineStr">
        <is>
          <t>7.5% IRFC NCD RED 07-09-2029**</t>
        </is>
      </c>
      <c r="B189" s="30" t="inlineStr">
        <is>
          <t>INE053F07BW9</t>
        </is>
      </c>
      <c r="C189" s="30" t="inlineStr">
        <is>
          <t>CRISIL AAA</t>
        </is>
      </c>
      <c r="D189" s="13" t="n">
        <v>2500000</v>
      </c>
      <c r="E189" s="14" t="n">
        <v>2546.38</v>
      </c>
      <c r="F189" s="15" t="n">
        <v>0.010357</v>
      </c>
      <c r="G189" s="15" t="n">
        <v>0.069108</v>
      </c>
    </row>
    <row r="190">
      <c r="A190" s="12" t="inlineStr">
        <is>
          <t>8.00% BAJAJ FINANCE NCD RD 17-10-28**</t>
        </is>
      </c>
      <c r="B190" s="30" t="inlineStr">
        <is>
          <t>INE296A07SQ1</t>
        </is>
      </c>
      <c r="C190" s="30" t="inlineStr">
        <is>
          <t>CRISIL AAA</t>
        </is>
      </c>
      <c r="D190" s="13" t="n">
        <v>2500000</v>
      </c>
      <c r="E190" s="14" t="n">
        <v>2543.52</v>
      </c>
      <c r="F190" s="15" t="n">
        <v>0.010345</v>
      </c>
      <c r="G190" s="15" t="n">
        <v>0.0727</v>
      </c>
    </row>
    <row r="191">
      <c r="A191" s="12" t="inlineStr">
        <is>
          <t>8.1701% ABHFL SR D1 NCD 25-08-27**</t>
        </is>
      </c>
      <c r="B191" s="30" t="inlineStr">
        <is>
          <t>INE831R07466</t>
        </is>
      </c>
      <c r="C191" s="30" t="inlineStr">
        <is>
          <t>ICRA AAA</t>
        </is>
      </c>
      <c r="D191" s="13" t="n">
        <v>2500000</v>
      </c>
      <c r="E191" s="14" t="n">
        <v>2538.68</v>
      </c>
      <c r="F191" s="15" t="n">
        <v>0.010325</v>
      </c>
      <c r="G191" s="15" t="n">
        <v>0.07112499999999999</v>
      </c>
    </row>
    <row r="192">
      <c r="A192" s="12" t="inlineStr">
        <is>
          <t>7.49% SIDBI SR VIII NCD RED 11-06-2029**</t>
        </is>
      </c>
      <c r="B192" s="30" t="inlineStr">
        <is>
          <t>INE556F08KX8</t>
        </is>
      </c>
      <c r="C192" s="30" t="inlineStr">
        <is>
          <t>CRISIL AAA</t>
        </is>
      </c>
      <c r="D192" s="13" t="n">
        <v>2500000</v>
      </c>
      <c r="E192" s="14" t="n">
        <v>2534.41</v>
      </c>
      <c r="F192" s="15" t="n">
        <v>0.010308</v>
      </c>
      <c r="G192" s="15" t="n">
        <v>0.07005</v>
      </c>
    </row>
    <row r="193">
      <c r="A193" s="12" t="inlineStr">
        <is>
          <t>7.79% SIDBI NCD SR IV NCD RED 19-04-2027**</t>
        </is>
      </c>
      <c r="B193" s="30" t="inlineStr">
        <is>
          <t>INE556F08KK5</t>
        </is>
      </c>
      <c r="C193" s="30" t="inlineStr">
        <is>
          <t>CRISIL AAA</t>
        </is>
      </c>
      <c r="D193" s="13" t="n">
        <v>2500000</v>
      </c>
      <c r="E193" s="14" t="n">
        <v>2529.92</v>
      </c>
      <c r="F193" s="15" t="n">
        <v>0.01029</v>
      </c>
      <c r="G193" s="15" t="n">
        <v>0.06808699999999999</v>
      </c>
    </row>
    <row r="194">
      <c r="A194" s="12" t="inlineStr">
        <is>
          <t>7.65% HDB FIN SERV NCD 10-09-27</t>
        </is>
      </c>
      <c r="B194" s="30" t="inlineStr">
        <is>
          <t>INE756I07EJ2</t>
        </is>
      </c>
      <c r="C194" s="30" t="inlineStr">
        <is>
          <t>CRISIL AAA</t>
        </is>
      </c>
      <c r="D194" s="13" t="n">
        <v>2500000</v>
      </c>
      <c r="E194" s="14" t="n">
        <v>2517.52</v>
      </c>
      <c r="F194" s="15" t="n">
        <v>0.010239</v>
      </c>
      <c r="G194" s="15" t="n">
        <v>0.0716</v>
      </c>
    </row>
    <row r="195">
      <c r="A195" s="12" t="inlineStr">
        <is>
          <t>6.90% LIC HOUSING FIN TR 456 R 17-09-27**</t>
        </is>
      </c>
      <c r="B195" s="30" t="inlineStr">
        <is>
          <t>INE115A07RH4</t>
        </is>
      </c>
      <c r="C195" s="30" t="inlineStr">
        <is>
          <t>CRISIL AAA</t>
        </is>
      </c>
      <c r="D195" s="13" t="n">
        <v>2500000</v>
      </c>
      <c r="E195" s="14" t="n">
        <v>2495.88</v>
      </c>
      <c r="F195" s="15" t="n">
        <v>0.010151</v>
      </c>
      <c r="G195" s="15" t="n">
        <v>0.06975000000000001</v>
      </c>
    </row>
    <row r="196">
      <c r="A196" s="12" t="inlineStr">
        <is>
          <t>7.3382% KOTAK MAHINDRA INV NCD 28-11-28**</t>
        </is>
      </c>
      <c r="B196" s="30" t="inlineStr">
        <is>
          <t>INE975F07IV0</t>
        </is>
      </c>
      <c r="C196" s="30" t="inlineStr">
        <is>
          <t>CRISIL AAA</t>
        </is>
      </c>
      <c r="D196" s="13" t="n">
        <v>2500000</v>
      </c>
      <c r="E196" s="14" t="n">
        <v>2494.28</v>
      </c>
      <c r="F196" s="15" t="n">
        <v>0.010145</v>
      </c>
      <c r="G196" s="15" t="n">
        <v>0.0742</v>
      </c>
    </row>
    <row r="197">
      <c r="A197" s="12" t="inlineStr">
        <is>
          <t>8.33% ADITYA BIRLA CAP SR L1 NCD19-05-27**</t>
        </is>
      </c>
      <c r="B197" s="30" t="inlineStr">
        <is>
          <t>INE860H07IY4</t>
        </is>
      </c>
      <c r="C197" s="30" t="inlineStr">
        <is>
          <t>ICRA AAA</t>
        </is>
      </c>
      <c r="D197" s="13" t="n">
        <v>1500000</v>
      </c>
      <c r="E197" s="14" t="n">
        <v>1518.88</v>
      </c>
      <c r="F197" s="15" t="n">
        <v>0.006178</v>
      </c>
      <c r="G197" s="15" t="n">
        <v>0.07327500000000001</v>
      </c>
    </row>
    <row r="198">
      <c r="A198" s="12" t="inlineStr">
        <is>
          <t>7.50% NABARD NCD SR 24A RED 31-08-2026**</t>
        </is>
      </c>
      <c r="B198" s="30" t="inlineStr">
        <is>
          <t>INE261F08EA6</t>
        </is>
      </c>
      <c r="C198" s="30" t="inlineStr">
        <is>
          <t>CRISIL AAA</t>
        </is>
      </c>
      <c r="D198" s="13" t="n">
        <v>1500000</v>
      </c>
      <c r="E198" s="14" t="n">
        <v>1505.52</v>
      </c>
      <c r="F198" s="15" t="n">
        <v>0.006123</v>
      </c>
      <c r="G198" s="15" t="n">
        <v>0.0675</v>
      </c>
    </row>
    <row r="199">
      <c r="A199" s="12" t="inlineStr">
        <is>
          <t>7.8445% TATA CAP HSG FIN SR A 18-09-2026**</t>
        </is>
      </c>
      <c r="B199" s="30" t="inlineStr">
        <is>
          <t>INE033L07IC6</t>
        </is>
      </c>
      <c r="C199" s="30" t="inlineStr">
        <is>
          <t>CRISIL AAA</t>
        </is>
      </c>
      <c r="D199" s="13" t="n">
        <v>500000</v>
      </c>
      <c r="E199" s="14" t="n">
        <v>503.03</v>
      </c>
      <c r="F199" s="15" t="n">
        <v>0.002046</v>
      </c>
      <c r="G199" s="15" t="n">
        <v>0.069049</v>
      </c>
    </row>
    <row r="200">
      <c r="A200" s="12" t="inlineStr">
        <is>
          <t>8% ADITYA BIRLA CAP SR I RED 09-10-2026**</t>
        </is>
      </c>
      <c r="B200" s="30" t="inlineStr">
        <is>
          <t>INE860H07IQ0</t>
        </is>
      </c>
      <c r="C200" s="30" t="inlineStr">
        <is>
          <t>ICRA AAA</t>
        </is>
      </c>
      <c r="D200" s="13" t="n">
        <v>500000</v>
      </c>
      <c r="E200" s="14" t="n">
        <v>502.73</v>
      </c>
      <c r="F200" s="15" t="n">
        <v>0.002045</v>
      </c>
      <c r="G200" s="15" t="n">
        <v>0.071213</v>
      </c>
    </row>
    <row r="201">
      <c r="A201" s="12" t="inlineStr">
        <is>
          <t>7.865% LIC HSG FIN LT TR443 NCD 20-08-26**</t>
        </is>
      </c>
      <c r="B201" s="30" t="inlineStr">
        <is>
          <t>INE115A07QT1</t>
        </is>
      </c>
      <c r="C201" s="30" t="inlineStr">
        <is>
          <t>CRISIL AAA</t>
        </is>
      </c>
      <c r="D201" s="13" t="n">
        <v>500000</v>
      </c>
      <c r="E201" s="14" t="n">
        <v>502.51</v>
      </c>
      <c r="F201" s="15" t="n">
        <v>0.002044</v>
      </c>
      <c r="G201" s="15" t="n">
        <v>0.0684</v>
      </c>
    </row>
    <row r="202">
      <c r="A202" s="12" t="inlineStr">
        <is>
          <t>6.35% HDB FIN A1 FX 169 RED 11-09-26**</t>
        </is>
      </c>
      <c r="B202" s="30" t="inlineStr">
        <is>
          <t>INE756I07DX5</t>
        </is>
      </c>
      <c r="C202" s="30" t="inlineStr">
        <is>
          <t>CRISIL AAA</t>
        </is>
      </c>
      <c r="D202" s="13" t="n">
        <v>500000</v>
      </c>
      <c r="E202" s="14" t="n">
        <v>497.41</v>
      </c>
      <c r="F202" s="15" t="n">
        <v>0.002023</v>
      </c>
      <c r="G202" s="15" t="n">
        <v>0.07000000000000001</v>
      </c>
    </row>
    <row r="203">
      <c r="A203" s="12" t="inlineStr">
        <is>
          <t>7.74% LIC HSG TR448 NCD 22-10-27</t>
        </is>
      </c>
      <c r="B203" s="30" t="inlineStr">
        <is>
          <t>INE115A07QZ8</t>
        </is>
      </c>
      <c r="C203" s="30" t="inlineStr">
        <is>
          <t>CRISIL AAA</t>
        </is>
      </c>
      <c r="D203" s="13" t="n">
        <v>200000</v>
      </c>
      <c r="E203" s="14" t="n">
        <v>202.41</v>
      </c>
      <c r="F203" s="15" t="n">
        <v>0.0008229999999999999</v>
      </c>
      <c r="G203" s="15" t="n">
        <v>0.06981999999999999</v>
      </c>
    </row>
    <row r="204">
      <c r="A204" s="12" t="inlineStr">
        <is>
          <t>7.8989% ADITYA BIRLA HSG SR K2 08-06-27**</t>
        </is>
      </c>
      <c r="B204" s="30" t="inlineStr">
        <is>
          <t>INE831R07557</t>
        </is>
      </c>
      <c r="C204" s="30" t="inlineStr">
        <is>
          <t>CRISIL AAA</t>
        </is>
      </c>
      <c r="D204" s="13" t="n">
        <v>200000</v>
      </c>
      <c r="E204" s="14" t="n">
        <v>201.99</v>
      </c>
      <c r="F204" s="15" t="n">
        <v>0.000822</v>
      </c>
      <c r="G204" s="15" t="n">
        <v>0.070925</v>
      </c>
    </row>
    <row r="205">
      <c r="A205" s="16" t="inlineStr">
        <is>
          <t>Sub Total</t>
        </is>
      </c>
      <c r="B205" s="31" t="n"/>
      <c r="C205" s="31" t="n"/>
      <c r="D205" s="17" t="n"/>
      <c r="E205" s="37" t="n">
        <v>100273.58</v>
      </c>
      <c r="F205" s="38" t="n">
        <v>0.407824</v>
      </c>
      <c r="G205" s="20" t="n"/>
    </row>
    <row r="206">
      <c r="A206" s="12" t="n"/>
      <c r="B206" s="30" t="n"/>
      <c r="C206" s="30" t="n"/>
      <c r="D206" s="13" t="n"/>
      <c r="E206" s="14" t="n"/>
      <c r="F206" s="15" t="n"/>
      <c r="G206" s="15" t="n"/>
    </row>
    <row r="207">
      <c r="A207" s="16" t="inlineStr">
        <is>
          <t>Government Securities</t>
        </is>
      </c>
      <c r="B207" s="30" t="n"/>
      <c r="C207" s="30" t="n"/>
      <c r="D207" s="13" t="n"/>
      <c r="E207" s="14" t="n"/>
      <c r="F207" s="15" t="n"/>
      <c r="G207" s="15" t="n"/>
    </row>
    <row r="208">
      <c r="A208" s="12" t="inlineStr">
        <is>
          <t>7.38% GOVT OF INDIA RED 20-06-2027</t>
        </is>
      </c>
      <c r="B208" s="30" t="inlineStr">
        <is>
          <t>IN0020220037</t>
        </is>
      </c>
      <c r="C208" s="30" t="inlineStr">
        <is>
          <t>SOVEREIGN</t>
        </is>
      </c>
      <c r="D208" s="13" t="n">
        <v>6500000</v>
      </c>
      <c r="E208" s="14" t="n">
        <v>6654.42</v>
      </c>
      <c r="F208" s="15" t="n">
        <v>0.027065</v>
      </c>
      <c r="G208" s="15" t="n">
        <v>0.057505</v>
      </c>
    </row>
    <row r="209">
      <c r="A209" s="12" t="inlineStr">
        <is>
          <t>7.26% GOVT OF INDIA RED 06-02-2033</t>
        </is>
      </c>
      <c r="B209" s="30" t="inlineStr">
        <is>
          <t>IN0020220151</t>
        </is>
      </c>
      <c r="C209" s="30" t="inlineStr">
        <is>
          <t>SOVEREIGN</t>
        </is>
      </c>
      <c r="D209" s="13" t="n">
        <v>5000000</v>
      </c>
      <c r="E209" s="14" t="n">
        <v>5176.62</v>
      </c>
      <c r="F209" s="15" t="n">
        <v>0.021055</v>
      </c>
      <c r="G209" s="15" t="n">
        <v>0.06736200000000001</v>
      </c>
    </row>
    <row r="210">
      <c r="A210" s="12" t="inlineStr">
        <is>
          <t>7.06% GOVT OF INDIA RED 10-04-2028</t>
        </is>
      </c>
      <c r="B210" s="30" t="inlineStr">
        <is>
          <t>IN0020230010</t>
        </is>
      </c>
      <c r="C210" s="30" t="inlineStr">
        <is>
          <t>SOVEREIGN</t>
        </is>
      </c>
      <c r="D210" s="13" t="n">
        <v>4500000</v>
      </c>
      <c r="E210" s="14" t="n">
        <v>4622.5</v>
      </c>
      <c r="F210" s="15" t="n">
        <v>0.018801</v>
      </c>
      <c r="G210" s="15" t="n">
        <v>0.058433</v>
      </c>
    </row>
    <row r="211">
      <c r="A211" s="12" t="inlineStr">
        <is>
          <t>6.54% GOVT OF INDIA RED 17-01-2032</t>
        </is>
      </c>
      <c r="B211" s="30" t="inlineStr">
        <is>
          <t>IN0020210244</t>
        </is>
      </c>
      <c r="C211" s="30" t="inlineStr">
        <is>
          <t>SOVEREIGN</t>
        </is>
      </c>
      <c r="D211" s="13" t="n">
        <v>2500000</v>
      </c>
      <c r="E211" s="14" t="n">
        <v>2497.51</v>
      </c>
      <c r="F211" s="15" t="n">
        <v>0.010158</v>
      </c>
      <c r="G211" s="15" t="n">
        <v>0.06666999999999999</v>
      </c>
    </row>
    <row r="212">
      <c r="A212" s="12" t="inlineStr">
        <is>
          <t>7.10% GOVT OF INDIA RED 18-04-2029</t>
        </is>
      </c>
      <c r="B212" s="30" t="inlineStr">
        <is>
          <t>IN0020220011</t>
        </is>
      </c>
      <c r="C212" s="30" t="inlineStr">
        <is>
          <t>SOVEREIGN</t>
        </is>
      </c>
      <c r="D212" s="13" t="n">
        <v>100000</v>
      </c>
      <c r="E212" s="14" t="n">
        <v>103.16</v>
      </c>
      <c r="F212" s="15" t="n">
        <v>0.00042</v>
      </c>
      <c r="G212" s="15" t="n">
        <v>0.06117</v>
      </c>
    </row>
    <row r="213">
      <c r="A213" s="16" t="inlineStr">
        <is>
          <t>Sub Total</t>
        </is>
      </c>
      <c r="B213" s="31" t="n"/>
      <c r="C213" s="31" t="n"/>
      <c r="D213" s="17" t="n"/>
      <c r="E213" s="37" t="n">
        <v>19054.21</v>
      </c>
      <c r="F213" s="38" t="n">
        <v>0.077498</v>
      </c>
      <c r="G213" s="20" t="n"/>
    </row>
    <row r="214">
      <c r="A214" s="12" t="n"/>
      <c r="B214" s="30" t="n"/>
      <c r="C214" s="30" t="n"/>
      <c r="D214" s="13" t="n"/>
      <c r="E214" s="14" t="n"/>
      <c r="F214" s="15" t="n"/>
      <c r="G214" s="15" t="n"/>
    </row>
    <row r="215">
      <c r="A215" s="16" t="inlineStr">
        <is>
          <t>(b)Privately Placed/Unlisted</t>
        </is>
      </c>
      <c r="B215" s="30" t="n"/>
      <c r="C215" s="30" t="n"/>
      <c r="D215" s="13" t="n"/>
      <c r="E215" s="14" t="n"/>
      <c r="F215" s="15" t="n"/>
      <c r="G215" s="15" t="n"/>
    </row>
    <row r="216">
      <c r="A216" s="16" t="inlineStr">
        <is>
          <t>Sub Total</t>
        </is>
      </c>
      <c r="B216" s="30" t="n"/>
      <c r="C216" s="30" t="n"/>
      <c r="D216" s="13" t="n"/>
      <c r="E216" s="39" t="inlineStr">
        <is>
          <t>NIL</t>
        </is>
      </c>
      <c r="F216" s="40" t="inlineStr">
        <is>
          <t>NIL</t>
        </is>
      </c>
      <c r="G216" s="15" t="n"/>
    </row>
    <row r="217">
      <c r="A217" s="12" t="n"/>
      <c r="B217" s="30" t="n"/>
      <c r="C217" s="30" t="n"/>
      <c r="D217" s="13" t="n"/>
      <c r="E217" s="14" t="n"/>
      <c r="F217" s="15" t="n"/>
      <c r="G217" s="15" t="n"/>
    </row>
    <row r="218">
      <c r="A218" s="16" t="inlineStr">
        <is>
          <t>(c)Securitised Debt Instruments</t>
        </is>
      </c>
      <c r="B218" s="30" t="n"/>
      <c r="C218" s="30" t="n"/>
      <c r="D218" s="13" t="n"/>
      <c r="E218" s="14" t="n"/>
      <c r="F218" s="15" t="n"/>
      <c r="G218" s="15" t="n"/>
    </row>
    <row r="219">
      <c r="A219" s="16" t="inlineStr">
        <is>
          <t>Sub Total</t>
        </is>
      </c>
      <c r="B219" s="30" t="n"/>
      <c r="C219" s="30" t="n"/>
      <c r="D219" s="13" t="n"/>
      <c r="E219" s="39" t="inlineStr">
        <is>
          <t>NIL</t>
        </is>
      </c>
      <c r="F219" s="40" t="inlineStr">
        <is>
          <t>NIL</t>
        </is>
      </c>
      <c r="G219" s="15" t="n"/>
    </row>
    <row r="220">
      <c r="A220" s="16" t="n"/>
      <c r="B220" s="30" t="n"/>
      <c r="C220" s="30" t="n"/>
      <c r="D220" s="13" t="n"/>
      <c r="E220" s="62" t="n"/>
      <c r="F220" s="63" t="n"/>
      <c r="G220" s="15" t="n"/>
    </row>
    <row r="221">
      <c r="A221" s="12" t="n"/>
      <c r="B221" s="30" t="n"/>
      <c r="C221" s="30" t="n"/>
      <c r="D221" s="13" t="n"/>
      <c r="E221" s="14" t="n"/>
      <c r="F221" s="15" t="n"/>
      <c r="G221" s="15" t="n"/>
    </row>
    <row r="222">
      <c r="A222" s="21" t="inlineStr">
        <is>
          <t>TOTAL</t>
        </is>
      </c>
      <c r="B222" s="32" t="n"/>
      <c r="C222" s="32" t="n"/>
      <c r="D222" s="22" t="n"/>
      <c r="E222" s="18" t="n">
        <v>119327.79</v>
      </c>
      <c r="F222" s="19" t="n">
        <v>0.485338</v>
      </c>
      <c r="G222" s="20" t="n"/>
    </row>
    <row r="223">
      <c r="A223" s="16" t="n"/>
      <c r="B223" s="31" t="n"/>
      <c r="C223" s="31" t="n"/>
      <c r="D223" s="17" t="n"/>
      <c r="E223" s="41" t="n"/>
      <c r="F223" s="20" t="n"/>
      <c r="G223" s="20" t="n"/>
    </row>
    <row r="224">
      <c r="A224" s="16" t="inlineStr">
        <is>
          <t>Others</t>
        </is>
      </c>
      <c r="B224" s="31" t="n"/>
      <c r="C224" s="31" t="n"/>
      <c r="D224" s="17" t="n"/>
      <c r="E224" s="41" t="n"/>
      <c r="F224" s="20" t="n"/>
      <c r="G224" s="20" t="n"/>
    </row>
    <row r="225">
      <c r="A225" s="16" t="inlineStr">
        <is>
          <t>a) Gold</t>
        </is>
      </c>
      <c r="B225" s="31" t="n"/>
      <c r="C225" s="31" t="n"/>
      <c r="D225" s="17" t="n"/>
      <c r="E225" s="41" t="n"/>
      <c r="F225" s="20" t="n"/>
      <c r="G225" s="20" t="n"/>
    </row>
    <row r="226">
      <c r="A226" s="12" t="inlineStr">
        <is>
          <t>Gold</t>
        </is>
      </c>
      <c r="B226" s="30" t="inlineStr">
        <is>
          <t>IDIA00500001</t>
        </is>
      </c>
      <c r="C226" s="30" t="n"/>
      <c r="D226" s="13" t="n">
        <v>15360</v>
      </c>
      <c r="E226" s="14" t="n">
        <v>20373.504</v>
      </c>
      <c r="F226" s="15">
        <f>E226/E245</f>
        <v/>
      </c>
      <c r="G226" s="15" t="n"/>
    </row>
    <row r="227">
      <c r="A227" s="16" t="inlineStr">
        <is>
          <t>b) Silver</t>
        </is>
      </c>
      <c r="B227" s="31" t="n"/>
      <c r="C227" s="31" t="n"/>
      <c r="D227" s="17" t="n"/>
      <c r="E227" s="41" t="n"/>
      <c r="F227" s="20" t="n"/>
      <c r="G227" s="20" t="n"/>
    </row>
    <row r="228">
      <c r="A228" s="12" t="inlineStr">
        <is>
          <t>Silver</t>
        </is>
      </c>
      <c r="B228" s="30" t="inlineStr">
        <is>
          <t>IDIA00500002</t>
        </is>
      </c>
      <c r="C228" s="30" t="n"/>
      <c r="D228" s="64" t="n">
        <v>14310</v>
      </c>
      <c r="E228" s="14" t="n">
        <v>32834.5812</v>
      </c>
      <c r="F228" s="15">
        <f>E228/E245</f>
        <v/>
      </c>
      <c r="G228" s="15" t="n"/>
    </row>
    <row r="229">
      <c r="A229" s="16" t="inlineStr">
        <is>
          <t>Sub Total</t>
        </is>
      </c>
      <c r="B229" s="31" t="n"/>
      <c r="C229" s="31" t="n"/>
      <c r="D229" s="17" t="n"/>
      <c r="E229" s="37" t="n">
        <v>53208.09</v>
      </c>
      <c r="F229" s="38" t="n">
        <v>0.2164</v>
      </c>
      <c r="G229" s="15" t="n"/>
    </row>
    <row r="230">
      <c r="A230" s="21" t="inlineStr">
        <is>
          <t>TOTAL</t>
        </is>
      </c>
      <c r="B230" s="32" t="n"/>
      <c r="C230" s="32" t="n"/>
      <c r="D230" s="22" t="n"/>
      <c r="E230" s="37" t="n">
        <v>53208.09</v>
      </c>
      <c r="F230" s="38" t="n">
        <v>0.2164</v>
      </c>
      <c r="G230" s="20" t="n"/>
    </row>
    <row r="231">
      <c r="A231" s="12" t="n"/>
      <c r="B231" s="30" t="n"/>
      <c r="C231" s="30" t="n"/>
      <c r="D231" s="13" t="n"/>
      <c r="E231" s="14" t="n"/>
      <c r="F231" s="15" t="n"/>
      <c r="G231" s="15" t="n"/>
    </row>
    <row r="232">
      <c r="A232" s="16" t="inlineStr">
        <is>
          <t>Investment in Mutual fund</t>
        </is>
      </c>
      <c r="B232" s="30" t="n"/>
      <c r="C232" s="30" t="n"/>
      <c r="D232" s="13" t="n"/>
      <c r="E232" s="14" t="n"/>
      <c r="F232" s="15" t="n"/>
      <c r="G232" s="15" t="n"/>
    </row>
    <row r="233">
      <c r="A233" s="12" t="inlineStr">
        <is>
          <t>EDEL CRIS-IBX AAA NBFC-HFC-JUN 27 IND FD</t>
        </is>
      </c>
      <c r="B233" s="30" t="inlineStr">
        <is>
          <t>INF754K01UG7</t>
        </is>
      </c>
      <c r="C233" s="30" t="n"/>
      <c r="D233" s="13" t="n">
        <v>19035051.668</v>
      </c>
      <c r="E233" s="14" t="n">
        <v>2046.1</v>
      </c>
      <c r="F233" s="15" t="n">
        <v>0.008322</v>
      </c>
      <c r="G233" s="15" t="n"/>
    </row>
    <row r="234">
      <c r="A234" s="12" t="inlineStr">
        <is>
          <t>EDEL CRI IBX AAA FIN S JN 28-DIRECT-GR</t>
        </is>
      </c>
      <c r="B234" s="30" t="inlineStr">
        <is>
          <t>INF754K01TP0</t>
        </is>
      </c>
      <c r="C234" s="30" t="n"/>
      <c r="D234" s="13" t="n">
        <v>17870600.256</v>
      </c>
      <c r="E234" s="14" t="n">
        <v>1955.22</v>
      </c>
      <c r="F234" s="15" t="n">
        <v>0.007952000000000001</v>
      </c>
      <c r="G234" s="15" t="n"/>
    </row>
    <row r="235">
      <c r="A235" s="12" t="n"/>
      <c r="B235" s="30" t="n"/>
      <c r="C235" s="30" t="n"/>
      <c r="D235" s="13" t="n"/>
      <c r="E235" s="14" t="n"/>
      <c r="F235" s="15" t="n"/>
      <c r="G235" s="15" t="n"/>
    </row>
    <row r="236">
      <c r="A236" s="21" t="inlineStr">
        <is>
          <t>TOTAL</t>
        </is>
      </c>
      <c r="B236" s="32" t="n"/>
      <c r="C236" s="32" t="n"/>
      <c r="D236" s="22" t="n"/>
      <c r="E236" s="18" t="n">
        <v>4001.32</v>
      </c>
      <c r="F236" s="19" t="n">
        <v>0.016274</v>
      </c>
      <c r="G236" s="20" t="n"/>
    </row>
    <row r="237">
      <c r="A237" s="12" t="n"/>
      <c r="B237" s="30" t="n"/>
      <c r="C237" s="30" t="n"/>
      <c r="D237" s="13" t="n"/>
      <c r="E237" s="14" t="n"/>
      <c r="F237" s="15" t="n"/>
      <c r="G237" s="15" t="n"/>
    </row>
    <row r="238">
      <c r="A238" s="16" t="inlineStr">
        <is>
          <t>TREPS / Reverse Repo</t>
        </is>
      </c>
      <c r="B238" s="30" t="n"/>
      <c r="C238" s="30" t="n"/>
      <c r="D238" s="13" t="n"/>
      <c r="E238" s="14" t="n"/>
      <c r="F238" s="15" t="n"/>
      <c r="G238" s="15" t="n"/>
    </row>
    <row r="239">
      <c r="A239" s="12" t="inlineStr">
        <is>
          <t>Clearing Corporation of India Ltd.</t>
        </is>
      </c>
      <c r="B239" s="30" t="n"/>
      <c r="C239" s="30" t="n"/>
      <c r="D239" s="13" t="n"/>
      <c r="E239" s="14" t="n">
        <v>505.93</v>
      </c>
      <c r="F239" s="15" t="n">
        <v>0.002058</v>
      </c>
      <c r="G239" s="15" t="n">
        <v>0.053335</v>
      </c>
    </row>
    <row r="240">
      <c r="A240" s="16" t="inlineStr">
        <is>
          <t>Sub Total</t>
        </is>
      </c>
      <c r="B240" s="31" t="n"/>
      <c r="C240" s="31" t="n"/>
      <c r="D240" s="17" t="n"/>
      <c r="E240" s="37" t="n">
        <v>505.93</v>
      </c>
      <c r="F240" s="38" t="n">
        <v>0.002057</v>
      </c>
      <c r="G240" s="20" t="n"/>
    </row>
    <row r="241">
      <c r="A241" s="12" t="n"/>
      <c r="B241" s="30" t="n"/>
      <c r="C241" s="30" t="n"/>
      <c r="D241" s="13" t="n"/>
      <c r="E241" s="14" t="n"/>
      <c r="F241" s="15" t="n"/>
      <c r="G241" s="15" t="n"/>
    </row>
    <row r="242">
      <c r="A242" s="21" t="inlineStr">
        <is>
          <t>TOTAL</t>
        </is>
      </c>
      <c r="B242" s="32" t="n"/>
      <c r="C242" s="32" t="n"/>
      <c r="D242" s="22" t="n"/>
      <c r="E242" s="18" t="n">
        <v>505.93</v>
      </c>
      <c r="F242" s="19" t="n">
        <v>0.002058</v>
      </c>
      <c r="G242" s="20" t="n"/>
    </row>
    <row r="243">
      <c r="A243" s="12" t="inlineStr">
        <is>
          <t>Accrued Interest</t>
        </is>
      </c>
      <c r="B243" s="30" t="n"/>
      <c r="C243" s="30" t="n"/>
      <c r="D243" s="13" t="n"/>
      <c r="E243" s="14" t="n">
        <v>3533.1523532</v>
      </c>
      <c r="F243" s="15" t="n">
        <v>0.01437</v>
      </c>
      <c r="G243" s="15" t="n"/>
    </row>
    <row r="244">
      <c r="A244" s="12" t="inlineStr">
        <is>
          <t>Net Receivables/(Payables)</t>
        </is>
      </c>
      <c r="B244" s="30" t="n"/>
      <c r="C244" s="30" t="n"/>
      <c r="D244" s="13" t="n"/>
      <c r="E244" s="14">
        <f>E245-(E83+E222+E230+E236+E242+E243)</f>
        <v/>
      </c>
      <c r="F244" s="15">
        <f>F245-(F83+F222+F230+F236+F242+F243)</f>
        <v/>
      </c>
      <c r="G244" s="15" t="n">
        <v>0.053335</v>
      </c>
      <c r="H244" s="65" t="n"/>
    </row>
    <row r="245">
      <c r="A245" s="25" t="inlineStr">
        <is>
          <t>GRAND TOTAL</t>
        </is>
      </c>
      <c r="B245" s="33" t="n"/>
      <c r="C245" s="33" t="n"/>
      <c r="D245" s="26" t="n"/>
      <c r="E245" s="27" t="n">
        <v>245864.92</v>
      </c>
      <c r="F245" s="28" t="n">
        <v>1</v>
      </c>
      <c r="G245" s="28" t="n"/>
    </row>
    <row r="246">
      <c r="E246" s="65" t="n"/>
      <c r="H246" s="65" t="n"/>
    </row>
    <row r="247">
      <c r="A247" s="74" t="inlineStr">
        <is>
          <t>Net Receivables/(Payables) include Net Current Assets as well as the Mark to Market on derivative trades.</t>
        </is>
      </c>
      <c r="F247" s="2" t="n"/>
    </row>
    <row r="248">
      <c r="A248" s="74" t="inlineStr">
        <is>
          <t>**Non Traded Security</t>
        </is>
      </c>
    </row>
    <row r="250">
      <c r="A250" s="74" t="inlineStr">
        <is>
          <t>Notes:</t>
        </is>
      </c>
    </row>
    <row r="251" ht="29" customHeight="1">
      <c r="A251" s="48" t="inlineStr">
        <is>
          <t>1. Security in default beyond its maturiy date</t>
        </is>
      </c>
      <c r="B251" s="34" t="inlineStr">
        <is>
          <t>NIL</t>
        </is>
      </c>
    </row>
    <row r="252">
      <c r="A252" t="inlineStr">
        <is>
          <t>2. NAV at the beginning of the period (Rs. per unit)</t>
        </is>
      </c>
    </row>
    <row r="253">
      <c r="A253" t="inlineStr">
        <is>
          <t>Plan /option (Face Value 10)</t>
        </is>
      </c>
      <c r="B253" t="inlineStr">
        <is>
          <t>As on</t>
        </is>
      </c>
      <c r="C253" t="inlineStr">
        <is>
          <t>As on</t>
        </is>
      </c>
    </row>
    <row r="254">
      <c r="B254" s="61" t="n">
        <v>45989</v>
      </c>
      <c r="C254" s="61" t="n">
        <v>46022</v>
      </c>
    </row>
    <row r="255">
      <c r="A255" t="inlineStr">
        <is>
          <t>Direct Plan  Growth Option</t>
        </is>
      </c>
      <c r="B255" t="n">
        <v>12.0337</v>
      </c>
      <c r="C255" t="n">
        <v>12.0478</v>
      </c>
    </row>
    <row r="256">
      <c r="A256" t="inlineStr">
        <is>
          <t>Direct Plan IDCW Option</t>
        </is>
      </c>
      <c r="B256" t="n">
        <v>12.0337</v>
      </c>
      <c r="C256" t="n">
        <v>12.0478</v>
      </c>
    </row>
    <row r="257">
      <c r="A257" t="inlineStr">
        <is>
          <t>Regular Plan  Growth Option</t>
        </is>
      </c>
      <c r="B257" t="n">
        <v>11.9404</v>
      </c>
      <c r="C257" t="n">
        <v>11.9508</v>
      </c>
    </row>
    <row r="258">
      <c r="A258" t="inlineStr">
        <is>
          <t>Regular Plan IDCW Option</t>
        </is>
      </c>
      <c r="B258" t="n">
        <v>11.9404</v>
      </c>
      <c r="C258" t="n">
        <v>11.9508</v>
      </c>
    </row>
    <row r="259">
      <c r="A259" t="inlineStr">
        <is>
          <t xml:space="preserve">3. Total Dividend (Net) declared during the month </t>
        </is>
      </c>
      <c r="B259" s="34" t="inlineStr">
        <is>
          <t>NIL</t>
        </is>
      </c>
    </row>
    <row r="260">
      <c r="A260" t="inlineStr">
        <is>
          <t>4. Bonus was declared during the month</t>
        </is>
      </c>
      <c r="B260" s="34" t="inlineStr">
        <is>
          <t>NIL</t>
        </is>
      </c>
    </row>
    <row r="261" ht="58" customHeight="1">
      <c r="A261" s="48" t="inlineStr">
        <is>
          <t>5. Investment in Repo of Corporate Debt Securities during the month ended December 31, 2025</t>
        </is>
      </c>
      <c r="B261" s="34" t="inlineStr">
        <is>
          <t>NIL</t>
        </is>
      </c>
    </row>
    <row r="262" ht="43.5" customHeight="1">
      <c r="A262" s="48" t="inlineStr">
        <is>
          <t>6. Investment in foreign securities/ADRs/GDRs at the end of the month</t>
        </is>
      </c>
      <c r="B262" s="34" t="inlineStr">
        <is>
          <t>NIL</t>
        </is>
      </c>
    </row>
    <row r="263">
      <c r="A263" t="inlineStr">
        <is>
          <t>7. Average Portfolio Maturity</t>
        </is>
      </c>
      <c r="B263" s="51">
        <f>B279</f>
        <v/>
      </c>
    </row>
    <row r="264">
      <c r="A264" t="inlineStr">
        <is>
          <t>7. Portfolio Turnover Ratio</t>
        </is>
      </c>
      <c r="B264" s="51" t="n">
        <v>5.7112</v>
      </c>
    </row>
    <row r="265" ht="72.5" customHeight="1">
      <c r="A265" s="48" t="inlineStr">
        <is>
          <t>8. Total gross exposure to derivative instruments (excluding reversed positions) at the end of the month (Rs. in Lakhs)</t>
        </is>
      </c>
      <c r="B265" s="34" t="n">
        <v>0</v>
      </c>
    </row>
    <row r="266">
      <c r="B266" s="34" t="n"/>
    </row>
    <row r="267" ht="58" customHeight="1">
      <c r="A267" s="48" t="inlineStr">
        <is>
          <t>9. Margin Deposits includes Margin money placed on derivatives other than margin money placed with bank</t>
        </is>
      </c>
      <c r="B267" s="34" t="inlineStr">
        <is>
          <t>NIL</t>
        </is>
      </c>
    </row>
    <row r="268" ht="58" customHeight="1">
      <c r="A268" s="48" t="inlineStr">
        <is>
          <t>10. Value of investment made by other schemes under same management (Rs. In Lakhs)</t>
        </is>
      </c>
      <c r="B268" t="inlineStr">
        <is>
          <t>NIL</t>
        </is>
      </c>
    </row>
    <row r="269" ht="43.5" customHeight="1">
      <c r="A269" s="48" t="inlineStr">
        <is>
          <t>11. Number of instance of deviation In valuation of securities</t>
        </is>
      </c>
      <c r="B269" s="34" t="inlineStr">
        <is>
          <t>NIL</t>
        </is>
      </c>
    </row>
    <row r="270" ht="43.5" customHeight="1">
      <c r="A270" s="48" t="inlineStr">
        <is>
          <t>12. Total value and percentage of illiquid equity shares / securities</t>
        </is>
      </c>
      <c r="B270" s="34" t="inlineStr">
        <is>
          <t>NIL</t>
        </is>
      </c>
    </row>
    <row r="272">
      <c r="A272" t="inlineStr">
        <is>
          <t>Portfolio Information</t>
        </is>
      </c>
    </row>
    <row r="273">
      <c r="A273" s="52" t="inlineStr">
        <is>
          <t>Scheme Name :</t>
        </is>
      </c>
      <c r="B273" s="52" t="inlineStr">
        <is>
          <t>Edelweiss Multi Asset Allocation Fund</t>
        </is>
      </c>
    </row>
    <row r="274">
      <c r="A274" s="52" t="inlineStr">
        <is>
          <t>Description (if any)</t>
        </is>
      </c>
      <c r="B274" s="52" t="inlineStr">
        <is>
          <t>Multi Asset Allocation Fund</t>
        </is>
      </c>
    </row>
    <row r="275">
      <c r="A275" s="52" t="n"/>
      <c r="B275" s="52" t="n"/>
    </row>
    <row r="276">
      <c r="A276" s="52" t="inlineStr">
        <is>
          <t>Annualised Portfolio YTM* :</t>
        </is>
      </c>
      <c r="B276" s="53" t="n">
        <v>6.96350767599215</v>
      </c>
    </row>
    <row r="277">
      <c r="A277" s="52" t="n"/>
      <c r="B277" s="52" t="n"/>
    </row>
    <row r="278">
      <c r="A278" s="52" t="inlineStr">
        <is>
          <t>Macaulay Duration</t>
        </is>
      </c>
      <c r="B278" s="54" t="n">
        <v>2.0731</v>
      </c>
    </row>
    <row r="279">
      <c r="A279" s="52" t="inlineStr">
        <is>
          <t>Residual Maturity</t>
        </is>
      </c>
      <c r="B279" s="54" t="n">
        <v>2.299490108947751</v>
      </c>
    </row>
    <row r="280">
      <c r="A280" s="52" t="n"/>
      <c r="B280" s="52" t="n"/>
    </row>
    <row r="281">
      <c r="A281" s="52" t="inlineStr">
        <is>
          <t xml:space="preserve">As on (Date) </t>
        </is>
      </c>
      <c r="B281" s="55" t="n">
        <v>46022</v>
      </c>
    </row>
    <row r="283" ht="70" customHeight="1">
      <c r="A283" s="76" t="inlineStr">
        <is>
          <t>Scheme Name</t>
        </is>
      </c>
      <c r="B283" s="76" t="inlineStr">
        <is>
          <t>Risk- O - Meter</t>
        </is>
      </c>
      <c r="C283" s="76" t="inlineStr">
        <is>
          <t>Benchmark of the Scheme</t>
        </is>
      </c>
      <c r="D283" s="76" t="inlineStr">
        <is>
          <t>Benchmark Risk-o-meter</t>
        </is>
      </c>
    </row>
    <row r="284" ht="70" customHeight="1">
      <c r="A284" s="76" t="inlineStr">
        <is>
          <t>Edelweiss Multi Asset Allocation Fund</t>
        </is>
      </c>
      <c r="B284" s="76" t="n"/>
      <c r="C284" s="76" t="inlineStr">
        <is>
          <t>Nifty 500 TRI (40%) +CRISIL Short Term Bond Index + Domestic Gold Prices (5%)  + Domestic Silver Prices (5%)</t>
        </is>
      </c>
      <c r="D284" s="76" t="n"/>
      <c r="E284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G104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NIFTY NEXT 50 INDEX FUND AS ON DECEMBER 31, 2025</t>
        </is>
      </c>
    </row>
    <row r="2" ht="35" customHeight="1">
      <c r="A2" s="75" t="inlineStr">
        <is>
          <t>(An Open-ended Equity Scheme replicating Nifty Next 50 Index)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Vedanta Ltd.</t>
        </is>
      </c>
      <c r="B8" s="30" t="inlineStr">
        <is>
          <t>INE205A01025</t>
        </is>
      </c>
      <c r="C8" s="30" t="inlineStr">
        <is>
          <t>Diversified Metals</t>
        </is>
      </c>
      <c r="D8" s="13" t="n">
        <v>136813</v>
      </c>
      <c r="E8" s="14" t="n">
        <v>826.9</v>
      </c>
      <c r="F8" s="15" t="n">
        <v>0.0442</v>
      </c>
      <c r="G8" s="15" t="n"/>
    </row>
    <row r="9">
      <c r="A9" s="12" t="inlineStr">
        <is>
          <t>TVS Motor Company Ltd.</t>
        </is>
      </c>
      <c r="B9" s="30" t="inlineStr">
        <is>
          <t>INE494B01023</t>
        </is>
      </c>
      <c r="C9" s="30" t="inlineStr">
        <is>
          <t>Automobiles</t>
        </is>
      </c>
      <c r="D9" s="13" t="n">
        <v>18935</v>
      </c>
      <c r="E9" s="14" t="n">
        <v>704.34</v>
      </c>
      <c r="F9" s="15" t="n">
        <v>0.0377</v>
      </c>
      <c r="G9" s="15" t="n"/>
    </row>
    <row r="10">
      <c r="A10" s="12" t="inlineStr">
        <is>
          <t>Hindustan Aeronautics Ltd.</t>
        </is>
      </c>
      <c r="B10" s="30" t="inlineStr">
        <is>
          <t>INE066F01020</t>
        </is>
      </c>
      <c r="C10" s="30" t="inlineStr">
        <is>
          <t>Aerospace &amp; Defense</t>
        </is>
      </c>
      <c r="D10" s="13" t="n">
        <v>15302</v>
      </c>
      <c r="E10" s="14" t="n">
        <v>671.5599999999999</v>
      </c>
      <c r="F10" s="15" t="n">
        <v>0.0359</v>
      </c>
      <c r="G10" s="15" t="n"/>
    </row>
    <row r="11">
      <c r="A11" s="12" t="inlineStr">
        <is>
          <t>Divi's Laboratories Ltd.</t>
        </is>
      </c>
      <c r="B11" s="30" t="inlineStr">
        <is>
          <t>INE361B01024</t>
        </is>
      </c>
      <c r="C11" s="30" t="inlineStr">
        <is>
          <t>Pharmaceuticals &amp; Biotechnology</t>
        </is>
      </c>
      <c r="D11" s="13" t="n">
        <v>10247</v>
      </c>
      <c r="E11" s="14" t="n">
        <v>655.04</v>
      </c>
      <c r="F11" s="15" t="n">
        <v>0.035</v>
      </c>
      <c r="G11" s="15" t="n"/>
    </row>
    <row r="12">
      <c r="A12" s="12" t="inlineStr">
        <is>
          <t>Bharat Petroleum Corporation Ltd.</t>
        </is>
      </c>
      <c r="B12" s="30" t="inlineStr">
        <is>
          <t>INE029A01011</t>
        </is>
      </c>
      <c r="C12" s="30" t="inlineStr">
        <is>
          <t>Petroleum Products</t>
        </is>
      </c>
      <c r="D12" s="13" t="n">
        <v>156313</v>
      </c>
      <c r="E12" s="14" t="n">
        <v>600.24</v>
      </c>
      <c r="F12" s="15" t="n">
        <v>0.0321</v>
      </c>
      <c r="G12" s="15" t="n"/>
    </row>
    <row r="13">
      <c r="A13" s="12" t="inlineStr">
        <is>
          <t>Cholamandalam Investment &amp; Finance Company Ltd.</t>
        </is>
      </c>
      <c r="B13" s="30" t="inlineStr">
        <is>
          <t>INE121A01024</t>
        </is>
      </c>
      <c r="C13" s="30" t="inlineStr">
        <is>
          <t>Finance</t>
        </is>
      </c>
      <c r="D13" s="13" t="n">
        <v>34107</v>
      </c>
      <c r="E13" s="14" t="n">
        <v>580.5700000000001</v>
      </c>
      <c r="F13" s="15" t="n">
        <v>0.031</v>
      </c>
      <c r="G13" s="15" t="n"/>
    </row>
    <row r="14">
      <c r="A14" s="12" t="inlineStr">
        <is>
          <t>Britannia Industries Ltd.</t>
        </is>
      </c>
      <c r="B14" s="30" t="inlineStr">
        <is>
          <t>INE216A01030</t>
        </is>
      </c>
      <c r="C14" s="30" t="inlineStr">
        <is>
          <t>Food Products</t>
        </is>
      </c>
      <c r="D14" s="13" t="n">
        <v>9512</v>
      </c>
      <c r="E14" s="14" t="n">
        <v>573.67</v>
      </c>
      <c r="F14" s="15" t="n">
        <v>0.0307</v>
      </c>
      <c r="G14" s="15" t="n"/>
    </row>
    <row r="15">
      <c r="A15" s="12" t="inlineStr">
        <is>
          <t>VARUN BEVERAGES LIMITED</t>
        </is>
      </c>
      <c r="B15" s="30" t="inlineStr">
        <is>
          <t>INE200M01039</t>
        </is>
      </c>
      <c r="C15" s="30" t="inlineStr">
        <is>
          <t>Beverages</t>
        </is>
      </c>
      <c r="D15" s="13" t="n">
        <v>110354</v>
      </c>
      <c r="E15" s="14" t="n">
        <v>540.5700000000001</v>
      </c>
      <c r="F15" s="15" t="n">
        <v>0.0289</v>
      </c>
      <c r="G15" s="15" t="n"/>
    </row>
    <row r="16">
      <c r="A16" s="12" t="inlineStr">
        <is>
          <t>The Indian Hotels Company Ltd.</t>
        </is>
      </c>
      <c r="B16" s="30" t="inlineStr">
        <is>
          <t>INE053A01029</t>
        </is>
      </c>
      <c r="C16" s="30" t="inlineStr">
        <is>
          <t>Leisure Services</t>
        </is>
      </c>
      <c r="D16" s="13" t="n">
        <v>70834</v>
      </c>
      <c r="E16" s="14" t="n">
        <v>523.36</v>
      </c>
      <c r="F16" s="15" t="n">
        <v>0.028</v>
      </c>
      <c r="G16" s="15" t="n"/>
    </row>
    <row r="17">
      <c r="A17" s="12" t="inlineStr">
        <is>
          <t>Tata Power Company Ltd.</t>
        </is>
      </c>
      <c r="B17" s="30" t="inlineStr">
        <is>
          <t>INE245A01021</t>
        </is>
      </c>
      <c r="C17" s="30" t="inlineStr">
        <is>
          <t>Power</t>
        </is>
      </c>
      <c r="D17" s="13" t="n">
        <v>135427</v>
      </c>
      <c r="E17" s="14" t="n">
        <v>514.08</v>
      </c>
      <c r="F17" s="15" t="n">
        <v>0.0275</v>
      </c>
      <c r="G17" s="15" t="n"/>
    </row>
    <row r="18">
      <c r="A18" s="12" t="inlineStr">
        <is>
          <t>Indian Oil Corporation Ltd.</t>
        </is>
      </c>
      <c r="B18" s="30" t="inlineStr">
        <is>
          <t>INE242A01010</t>
        </is>
      </c>
      <c r="C18" s="30" t="inlineStr">
        <is>
          <t>Petroleum Products</t>
        </is>
      </c>
      <c r="D18" s="13" t="n">
        <v>301326</v>
      </c>
      <c r="E18" s="14" t="n">
        <v>501.59</v>
      </c>
      <c r="F18" s="15" t="n">
        <v>0.0268</v>
      </c>
      <c r="G18" s="15" t="n"/>
    </row>
    <row r="19">
      <c r="A19" s="12" t="inlineStr">
        <is>
          <t>Adani Power Ltd.</t>
        </is>
      </c>
      <c r="B19" s="30" t="inlineStr">
        <is>
          <t>INE814H01029</t>
        </is>
      </c>
      <c r="C19" s="30" t="inlineStr">
        <is>
          <t>Power</t>
        </is>
      </c>
      <c r="D19" s="13" t="n">
        <v>318161</v>
      </c>
      <c r="E19" s="14" t="n">
        <v>454.94</v>
      </c>
      <c r="F19" s="15" t="n">
        <v>0.0243</v>
      </c>
      <c r="G19" s="15" t="n"/>
    </row>
    <row r="20">
      <c r="A20" s="12" t="inlineStr">
        <is>
          <t>LTIMindtree Ltd.</t>
        </is>
      </c>
      <c r="B20" s="30" t="inlineStr">
        <is>
          <t>INE214T01019</t>
        </is>
      </c>
      <c r="C20" s="30" t="inlineStr">
        <is>
          <t>IT - Software</t>
        </is>
      </c>
      <c r="D20" s="13" t="n">
        <v>7479</v>
      </c>
      <c r="E20" s="14" t="n">
        <v>453.49</v>
      </c>
      <c r="F20" s="15" t="n">
        <v>0.0242</v>
      </c>
      <c r="G20" s="15" t="n"/>
    </row>
    <row r="21">
      <c r="A21" s="12" t="inlineStr">
        <is>
          <t>Avenue Supermarts Ltd.</t>
        </is>
      </c>
      <c r="B21" s="30" t="inlineStr">
        <is>
          <t>INE192R01011</t>
        </is>
      </c>
      <c r="C21" s="30" t="inlineStr">
        <is>
          <t>Retailing</t>
        </is>
      </c>
      <c r="D21" s="13" t="n">
        <v>11875</v>
      </c>
      <c r="E21" s="14" t="n">
        <v>449.14</v>
      </c>
      <c r="F21" s="15" t="n">
        <v>0.024</v>
      </c>
      <c r="G21" s="15" t="n"/>
    </row>
    <row r="22">
      <c r="A22" s="12" t="inlineStr">
        <is>
          <t>Bank of Baroda</t>
        </is>
      </c>
      <c r="B22" s="30" t="inlineStr">
        <is>
          <t>INE028A01039</t>
        </is>
      </c>
      <c r="C22" s="30" t="inlineStr">
        <is>
          <t>Banks</t>
        </is>
      </c>
      <c r="D22" s="13" t="n">
        <v>149606</v>
      </c>
      <c r="E22" s="14" t="n">
        <v>442.68</v>
      </c>
      <c r="F22" s="15" t="n">
        <v>0.0237</v>
      </c>
      <c r="G22" s="15" t="n"/>
    </row>
    <row r="23">
      <c r="A23" s="12" t="inlineStr">
        <is>
          <t>Samvardhana Motherson International Ltd.</t>
        </is>
      </c>
      <c r="B23" s="30" t="inlineStr">
        <is>
          <t>INE775A01035</t>
        </is>
      </c>
      <c r="C23" s="30" t="inlineStr">
        <is>
          <t>Auto Components</t>
        </is>
      </c>
      <c r="D23" s="13" t="n">
        <v>358184</v>
      </c>
      <c r="E23" s="14" t="n">
        <v>429.61</v>
      </c>
      <c r="F23" s="15" t="n">
        <v>0.023</v>
      </c>
      <c r="G23" s="15" t="n"/>
    </row>
    <row r="24">
      <c r="A24" s="12" t="inlineStr">
        <is>
          <t>Canara Bank</t>
        </is>
      </c>
      <c r="B24" s="30" t="inlineStr">
        <is>
          <t>INE476A01022</t>
        </is>
      </c>
      <c r="C24" s="30" t="inlineStr">
        <is>
          <t>Banks</t>
        </is>
      </c>
      <c r="D24" s="13" t="n">
        <v>271892</v>
      </c>
      <c r="E24" s="14" t="n">
        <v>421.19</v>
      </c>
      <c r="F24" s="15" t="n">
        <v>0.0225</v>
      </c>
      <c r="G24" s="15" t="n"/>
    </row>
    <row r="25">
      <c r="A25" s="12" t="inlineStr">
        <is>
          <t>Info Edge (India) Ltd.</t>
        </is>
      </c>
      <c r="B25" s="30" t="inlineStr">
        <is>
          <t>INE663F01032</t>
        </is>
      </c>
      <c r="C25" s="30" t="inlineStr">
        <is>
          <t>Retailing</t>
        </is>
      </c>
      <c r="D25" s="13" t="n">
        <v>31333</v>
      </c>
      <c r="E25" s="14" t="n">
        <v>417.86</v>
      </c>
      <c r="F25" s="15" t="n">
        <v>0.0223</v>
      </c>
      <c r="G25" s="15" t="n"/>
    </row>
    <row r="26">
      <c r="A26" s="12" t="inlineStr">
        <is>
          <t>Power Finance Corporation Ltd.</t>
        </is>
      </c>
      <c r="B26" s="30" t="inlineStr">
        <is>
          <t>INE134E01011</t>
        </is>
      </c>
      <c r="C26" s="30" t="inlineStr">
        <is>
          <t>Finance</t>
        </is>
      </c>
      <c r="D26" s="13" t="n">
        <v>117425</v>
      </c>
      <c r="E26" s="14" t="n">
        <v>417.33</v>
      </c>
      <c r="F26" s="15" t="n">
        <v>0.0223</v>
      </c>
      <c r="G26" s="15" t="n"/>
    </row>
    <row r="27">
      <c r="A27" s="12" t="inlineStr">
        <is>
          <t>Godrej Consumer Products Ltd.</t>
        </is>
      </c>
      <c r="B27" s="30" t="inlineStr">
        <is>
          <t>INE102D01028</t>
        </is>
      </c>
      <c r="C27" s="30" t="inlineStr">
        <is>
          <t>Personal Products</t>
        </is>
      </c>
      <c r="D27" s="13" t="n">
        <v>32450</v>
      </c>
      <c r="E27" s="14" t="n">
        <v>396.6</v>
      </c>
      <c r="F27" s="15" t="n">
        <v>0.0212</v>
      </c>
      <c r="G27" s="15" t="n"/>
    </row>
    <row r="28">
      <c r="A28" s="12" t="inlineStr">
        <is>
          <t>Bajaj Holdings &amp; Investment Ltd.</t>
        </is>
      </c>
      <c r="B28" s="30" t="inlineStr">
        <is>
          <t>INE118A01012</t>
        </is>
      </c>
      <c r="C28" s="30" t="inlineStr">
        <is>
          <t>Finance</t>
        </is>
      </c>
      <c r="D28" s="13" t="n">
        <v>3492</v>
      </c>
      <c r="E28" s="14" t="n">
        <v>395.57</v>
      </c>
      <c r="F28" s="15" t="n">
        <v>0.0212</v>
      </c>
      <c r="G28" s="15" t="n"/>
    </row>
    <row r="29">
      <c r="A29" s="12" t="inlineStr">
        <is>
          <t>ICICI Lombard General Insurance Co. Ltd.</t>
        </is>
      </c>
      <c r="B29" s="30" t="inlineStr">
        <is>
          <t>INE765G01017</t>
        </is>
      </c>
      <c r="C29" s="30" t="inlineStr">
        <is>
          <t>Insurance</t>
        </is>
      </c>
      <c r="D29" s="13" t="n">
        <v>19521</v>
      </c>
      <c r="E29" s="14" t="n">
        <v>383.02</v>
      </c>
      <c r="F29" s="15" t="n">
        <v>0.0205</v>
      </c>
      <c r="G29" s="15" t="n"/>
    </row>
    <row r="30">
      <c r="A30" s="12" t="inlineStr">
        <is>
          <t>GAIL (India) Ltd.</t>
        </is>
      </c>
      <c r="B30" s="30" t="inlineStr">
        <is>
          <t>INE129A01019</t>
        </is>
      </c>
      <c r="C30" s="30" t="inlineStr">
        <is>
          <t>Gas</t>
        </is>
      </c>
      <c r="D30" s="13" t="n">
        <v>217534</v>
      </c>
      <c r="E30" s="14" t="n">
        <v>374.51</v>
      </c>
      <c r="F30" s="15" t="n">
        <v>0.02</v>
      </c>
      <c r="G30" s="15" t="n"/>
    </row>
    <row r="31">
      <c r="A31" s="12" t="inlineStr">
        <is>
          <t>Pidilite Industries Ltd.</t>
        </is>
      </c>
      <c r="B31" s="30" t="inlineStr">
        <is>
          <t>INE318A01026</t>
        </is>
      </c>
      <c r="C31" s="30" t="inlineStr">
        <is>
          <t>Chemicals &amp; Petrochemicals</t>
        </is>
      </c>
      <c r="D31" s="13" t="n">
        <v>25043</v>
      </c>
      <c r="E31" s="14" t="n">
        <v>371.24</v>
      </c>
      <c r="F31" s="15" t="n">
        <v>0.0199</v>
      </c>
      <c r="G31" s="15" t="n"/>
    </row>
    <row r="32">
      <c r="A32" s="12" t="inlineStr">
        <is>
          <t>REC Ltd.</t>
        </is>
      </c>
      <c r="B32" s="30" t="inlineStr">
        <is>
          <t>INE020B01018</t>
        </is>
      </c>
      <c r="C32" s="30" t="inlineStr">
        <is>
          <t>Finance</t>
        </is>
      </c>
      <c r="D32" s="13" t="n">
        <v>100728</v>
      </c>
      <c r="E32" s="14" t="n">
        <v>359.4</v>
      </c>
      <c r="F32" s="15" t="n">
        <v>0.0192</v>
      </c>
      <c r="G32" s="15" t="n"/>
    </row>
    <row r="33">
      <c r="A33" s="12" t="inlineStr">
        <is>
          <t>CG Power and Industrial Solutions Ltd.</t>
        </is>
      </c>
      <c r="B33" s="30" t="inlineStr">
        <is>
          <t>INE067A01029</t>
        </is>
      </c>
      <c r="C33" s="30" t="inlineStr">
        <is>
          <t>Electrical Equipment</t>
        </is>
      </c>
      <c r="D33" s="13" t="n">
        <v>55375</v>
      </c>
      <c r="E33" s="14" t="n">
        <v>358.77</v>
      </c>
      <c r="F33" s="15" t="n">
        <v>0.0192</v>
      </c>
      <c r="G33" s="15" t="n"/>
    </row>
    <row r="34">
      <c r="A34" s="12" t="inlineStr">
        <is>
          <t>DLF Ltd.</t>
        </is>
      </c>
      <c r="B34" s="30" t="inlineStr">
        <is>
          <t>INE271C01023</t>
        </is>
      </c>
      <c r="C34" s="30" t="inlineStr">
        <is>
          <t>Realty</t>
        </is>
      </c>
      <c r="D34" s="13" t="n">
        <v>51735</v>
      </c>
      <c r="E34" s="14" t="n">
        <v>355.63</v>
      </c>
      <c r="F34" s="15" t="n">
        <v>0.019</v>
      </c>
      <c r="G34" s="15" t="n"/>
    </row>
    <row r="35">
      <c r="A35" s="12" t="inlineStr">
        <is>
          <t>United Spirits Ltd.</t>
        </is>
      </c>
      <c r="B35" s="30" t="inlineStr">
        <is>
          <t>INE854D01024</t>
        </is>
      </c>
      <c r="C35" s="30" t="inlineStr">
        <is>
          <t>Beverages</t>
        </is>
      </c>
      <c r="D35" s="13" t="n">
        <v>23819</v>
      </c>
      <c r="E35" s="14" t="n">
        <v>343.87</v>
      </c>
      <c r="F35" s="15" t="n">
        <v>0.0184</v>
      </c>
      <c r="G35" s="15" t="n"/>
    </row>
    <row r="36">
      <c r="A36" s="12" t="inlineStr">
        <is>
          <t>Punjab National Bank</t>
        </is>
      </c>
      <c r="B36" s="30" t="inlineStr">
        <is>
          <t>INE160A01022</t>
        </is>
      </c>
      <c r="C36" s="30" t="inlineStr">
        <is>
          <t>Banks</t>
        </is>
      </c>
      <c r="D36" s="13" t="n">
        <v>278070</v>
      </c>
      <c r="E36" s="14" t="n">
        <v>343.64</v>
      </c>
      <c r="F36" s="15" t="n">
        <v>0.0184</v>
      </c>
      <c r="G36" s="15" t="n"/>
    </row>
    <row r="37">
      <c r="A37" s="12" t="inlineStr">
        <is>
          <t>Torrent Pharmaceuticals Ltd.</t>
        </is>
      </c>
      <c r="B37" s="30" t="inlineStr">
        <is>
          <t>INE685A01028</t>
        </is>
      </c>
      <c r="C37" s="30" t="inlineStr">
        <is>
          <t>Pharmaceuticals &amp; Biotechnology</t>
        </is>
      </c>
      <c r="D37" s="13" t="n">
        <v>8435</v>
      </c>
      <c r="E37" s="14" t="n">
        <v>324.75</v>
      </c>
      <c r="F37" s="15" t="n">
        <v>0.0174</v>
      </c>
      <c r="G37" s="15" t="n"/>
    </row>
    <row r="38">
      <c r="A38" s="12" t="inlineStr">
        <is>
          <t>Jindal Steel Ltd.</t>
        </is>
      </c>
      <c r="B38" s="30" t="inlineStr">
        <is>
          <t>INE749A01030</t>
        </is>
      </c>
      <c r="C38" s="30" t="inlineStr">
        <is>
          <t>Ferrous Metals</t>
        </is>
      </c>
      <c r="D38" s="13" t="n">
        <v>30137</v>
      </c>
      <c r="E38" s="14" t="n">
        <v>317.58</v>
      </c>
      <c r="F38" s="15" t="n">
        <v>0.017</v>
      </c>
      <c r="G38" s="15" t="n"/>
    </row>
    <row r="39">
      <c r="A39" s="12" t="inlineStr">
        <is>
          <t>Havells India Ltd.</t>
        </is>
      </c>
      <c r="B39" s="30" t="inlineStr">
        <is>
          <t>INE176B01034</t>
        </is>
      </c>
      <c r="C39" s="30" t="inlineStr">
        <is>
          <t>Consumer Durables</t>
        </is>
      </c>
      <c r="D39" s="13" t="n">
        <v>20340</v>
      </c>
      <c r="E39" s="14" t="n">
        <v>289.82</v>
      </c>
      <c r="F39" s="15" t="n">
        <v>0.0155</v>
      </c>
      <c r="G39" s="15" t="n"/>
    </row>
    <row r="40">
      <c r="A40" s="12" t="inlineStr">
        <is>
          <t>Adani Energy Solutions Ltd.</t>
        </is>
      </c>
      <c r="B40" s="30" t="inlineStr">
        <is>
          <t>INE931S01010</t>
        </is>
      </c>
      <c r="C40" s="30" t="inlineStr">
        <is>
          <t>Power</t>
        </is>
      </c>
      <c r="D40" s="13" t="n">
        <v>27977</v>
      </c>
      <c r="E40" s="14" t="n">
        <v>287.42</v>
      </c>
      <c r="F40" s="15" t="n">
        <v>0.0154</v>
      </c>
      <c r="G40" s="15" t="n"/>
    </row>
    <row r="41">
      <c r="A41" s="12" t="inlineStr">
        <is>
          <t>Shree Cement Ltd.</t>
        </is>
      </c>
      <c r="B41" s="30" t="inlineStr">
        <is>
          <t>INE070A01015</t>
        </is>
      </c>
      <c r="C41" s="30" t="inlineStr">
        <is>
          <t>Cement &amp; Cement Products</t>
        </is>
      </c>
      <c r="D41" s="13" t="n">
        <v>1079</v>
      </c>
      <c r="E41" s="14" t="n">
        <v>286.74</v>
      </c>
      <c r="F41" s="15" t="n">
        <v>0.0153</v>
      </c>
      <c r="G41" s="15" t="n"/>
    </row>
    <row r="42">
      <c r="A42" s="12" t="inlineStr">
        <is>
          <t>Ambuja Cements Ltd.</t>
        </is>
      </c>
      <c r="B42" s="30" t="inlineStr">
        <is>
          <t>INE079A01024</t>
        </is>
      </c>
      <c r="C42" s="30" t="inlineStr">
        <is>
          <t>Cement &amp; Cement Products</t>
        </is>
      </c>
      <c r="D42" s="13" t="n">
        <v>49195</v>
      </c>
      <c r="E42" s="14" t="n">
        <v>273.7</v>
      </c>
      <c r="F42" s="15" t="n">
        <v>0.0146</v>
      </c>
      <c r="G42" s="15" t="n"/>
    </row>
    <row r="43">
      <c r="A43" s="12" t="inlineStr">
        <is>
          <t>Hyundai Motor India Ltd.</t>
        </is>
      </c>
      <c r="B43" s="30" t="inlineStr">
        <is>
          <t>INE0V6F01027</t>
        </is>
      </c>
      <c r="C43" s="30" t="inlineStr">
        <is>
          <t>Automobiles</t>
        </is>
      </c>
      <c r="D43" s="13" t="n">
        <v>11499</v>
      </c>
      <c r="E43" s="14" t="n">
        <v>264.25</v>
      </c>
      <c r="F43" s="15" t="n">
        <v>0.0141</v>
      </c>
      <c r="G43" s="15" t="n"/>
    </row>
    <row r="44">
      <c r="A44" s="12" t="inlineStr">
        <is>
          <t>Bosch Ltd.</t>
        </is>
      </c>
      <c r="B44" s="30" t="inlineStr">
        <is>
          <t>INE323A01026</t>
        </is>
      </c>
      <c r="C44" s="30" t="inlineStr">
        <is>
          <t>Auto Components</t>
        </is>
      </c>
      <c r="D44" s="13" t="n">
        <v>700</v>
      </c>
      <c r="E44" s="14" t="n">
        <v>252.28</v>
      </c>
      <c r="F44" s="15" t="n">
        <v>0.0135</v>
      </c>
      <c r="G44" s="15" t="n"/>
    </row>
    <row r="45">
      <c r="A45" s="12" t="inlineStr">
        <is>
          <t>Adani Green Energy Ltd.</t>
        </is>
      </c>
      <c r="B45" s="30" t="inlineStr">
        <is>
          <t>INE364U01010</t>
        </is>
      </c>
      <c r="C45" s="30" t="inlineStr">
        <is>
          <t>Power</t>
        </is>
      </c>
      <c r="D45" s="13" t="n">
        <v>24721</v>
      </c>
      <c r="E45" s="14" t="n">
        <v>250.94</v>
      </c>
      <c r="F45" s="15" t="n">
        <v>0.0134</v>
      </c>
      <c r="G45" s="15" t="n"/>
    </row>
    <row r="46">
      <c r="A46" s="12" t="inlineStr">
        <is>
          <t>Lodha Developers Ltd.</t>
        </is>
      </c>
      <c r="B46" s="30" t="inlineStr">
        <is>
          <t>INE670K01029</t>
        </is>
      </c>
      <c r="C46" s="30" t="inlineStr">
        <is>
          <t>Realty</t>
        </is>
      </c>
      <c r="D46" s="13" t="n">
        <v>22686</v>
      </c>
      <c r="E46" s="14" t="n">
        <v>240.77</v>
      </c>
      <c r="F46" s="15" t="n">
        <v>0.0129</v>
      </c>
      <c r="G46" s="15" t="n"/>
    </row>
    <row r="47">
      <c r="A47" s="12" t="inlineStr">
        <is>
          <t>Solar Industries India Ltd.</t>
        </is>
      </c>
      <c r="B47" s="30" t="inlineStr">
        <is>
          <t>INE343H01029</t>
        </is>
      </c>
      <c r="C47" s="30" t="inlineStr">
        <is>
          <t>Chemicals &amp; Petrochemicals</t>
        </is>
      </c>
      <c r="D47" s="13" t="n">
        <v>1965</v>
      </c>
      <c r="E47" s="14" t="n">
        <v>240.75</v>
      </c>
      <c r="F47" s="15" t="n">
        <v>0.0129</v>
      </c>
      <c r="G47" s="15" t="n"/>
    </row>
    <row r="48">
      <c r="A48" s="12" t="inlineStr">
        <is>
          <t>ABB India Ltd.</t>
        </is>
      </c>
      <c r="B48" s="30" t="inlineStr">
        <is>
          <t>INE117A01022</t>
        </is>
      </c>
      <c r="C48" s="30" t="inlineStr">
        <is>
          <t>Electrical Equipment</t>
        </is>
      </c>
      <c r="D48" s="13" t="n">
        <v>4229</v>
      </c>
      <c r="E48" s="14" t="n">
        <v>218.64</v>
      </c>
      <c r="F48" s="15" t="n">
        <v>0.0117</v>
      </c>
      <c r="G48" s="15" t="n"/>
    </row>
    <row r="49">
      <c r="A49" s="12" t="inlineStr">
        <is>
          <t>Siemens Ltd.</t>
        </is>
      </c>
      <c r="B49" s="30" t="inlineStr">
        <is>
          <t>INE003A01024</t>
        </is>
      </c>
      <c r="C49" s="30" t="inlineStr">
        <is>
          <t>Electrical Equipment</t>
        </is>
      </c>
      <c r="D49" s="13" t="n">
        <v>7128</v>
      </c>
      <c r="E49" s="14" t="n">
        <v>218.35</v>
      </c>
      <c r="F49" s="15" t="n">
        <v>0.0117</v>
      </c>
      <c r="G49" s="15" t="n"/>
    </row>
    <row r="50">
      <c r="A50" s="12" t="inlineStr">
        <is>
          <t>Hindustan Zinc Ltd.</t>
        </is>
      </c>
      <c r="B50" s="30" t="inlineStr">
        <is>
          <t>INE267A01025</t>
        </is>
      </c>
      <c r="C50" s="30" t="inlineStr">
        <is>
          <t>Non - Ferrous Metals</t>
        </is>
      </c>
      <c r="D50" s="13" t="n">
        <v>34962</v>
      </c>
      <c r="E50" s="14" t="n">
        <v>214.12</v>
      </c>
      <c r="F50" s="15" t="n">
        <v>0.0114</v>
      </c>
      <c r="G50" s="15" t="n"/>
    </row>
    <row r="51">
      <c r="A51" s="12" t="inlineStr">
        <is>
          <t>JSW Energy Ltd.</t>
        </is>
      </c>
      <c r="B51" s="30" t="inlineStr">
        <is>
          <t>INE121E01018</t>
        </is>
      </c>
      <c r="C51" s="30" t="inlineStr">
        <is>
          <t>Power</t>
        </is>
      </c>
      <c r="D51" s="13" t="n">
        <v>43272</v>
      </c>
      <c r="E51" s="14" t="n">
        <v>208.77</v>
      </c>
      <c r="F51" s="15" t="n">
        <v>0.0112</v>
      </c>
      <c r="G51" s="15" t="n"/>
    </row>
    <row r="52">
      <c r="A52" s="12" t="inlineStr">
        <is>
          <t>Zydus Lifesciences Ltd.</t>
        </is>
      </c>
      <c r="B52" s="30" t="inlineStr">
        <is>
          <t>INE010B01027</t>
        </is>
      </c>
      <c r="C52" s="30" t="inlineStr">
        <is>
          <t>Pharmaceuticals &amp; Biotechnology</t>
        </is>
      </c>
      <c r="D52" s="13" t="n">
        <v>20180</v>
      </c>
      <c r="E52" s="14" t="n">
        <v>184.52</v>
      </c>
      <c r="F52" s="15" t="n">
        <v>0.009900000000000001</v>
      </c>
      <c r="G52" s="15" t="n"/>
    </row>
    <row r="53">
      <c r="A53" s="12" t="inlineStr">
        <is>
          <t>Siemens Energy India Ltd.</t>
        </is>
      </c>
      <c r="B53" s="30" t="inlineStr">
        <is>
          <t>INE1NPP01017</t>
        </is>
      </c>
      <c r="C53" s="30" t="inlineStr">
        <is>
          <t>Electrical Equipment</t>
        </is>
      </c>
      <c r="D53" s="13" t="n">
        <v>7133</v>
      </c>
      <c r="E53" s="14" t="n">
        <v>182.61</v>
      </c>
      <c r="F53" s="15" t="n">
        <v>0.0098</v>
      </c>
      <c r="G53" s="15" t="n"/>
    </row>
    <row r="54">
      <c r="A54" s="12" t="inlineStr">
        <is>
          <t>Indian Railway Finance Corporation Ltd.</t>
        </is>
      </c>
      <c r="B54" s="30" t="inlineStr">
        <is>
          <t>INE053F01010</t>
        </is>
      </c>
      <c r="C54" s="30" t="inlineStr">
        <is>
          <t>Finance</t>
        </is>
      </c>
      <c r="D54" s="13" t="n">
        <v>144098</v>
      </c>
      <c r="E54" s="14" t="n">
        <v>179.57</v>
      </c>
      <c r="F54" s="15" t="n">
        <v>0.009599999999999999</v>
      </c>
      <c r="G54" s="15" t="n"/>
    </row>
    <row r="55">
      <c r="A55" s="12" t="inlineStr">
        <is>
          <t>Life Insurance Corporation of India</t>
        </is>
      </c>
      <c r="B55" s="30" t="inlineStr">
        <is>
          <t>INE0J1Y01017</t>
        </is>
      </c>
      <c r="C55" s="30" t="inlineStr">
        <is>
          <t>Insurance</t>
        </is>
      </c>
      <c r="D55" s="13" t="n">
        <v>17902</v>
      </c>
      <c r="E55" s="14" t="n">
        <v>153.04</v>
      </c>
      <c r="F55" s="15" t="n">
        <v>0.008200000000000001</v>
      </c>
      <c r="G55" s="15" t="n"/>
    </row>
    <row r="56">
      <c r="A56" s="12" t="inlineStr">
        <is>
          <t>Mazagon Dock Shipbuilders Ltd.</t>
        </is>
      </c>
      <c r="B56" s="30" t="inlineStr">
        <is>
          <t>INE249Z01020</t>
        </is>
      </c>
      <c r="C56" s="30" t="inlineStr">
        <is>
          <t>Industrial Manufacturing</t>
        </is>
      </c>
      <c r="D56" s="13" t="n">
        <v>6127</v>
      </c>
      <c r="E56" s="14" t="n">
        <v>152.57</v>
      </c>
      <c r="F56" s="15" t="n">
        <v>0.008200000000000001</v>
      </c>
      <c r="G56" s="15" t="n"/>
    </row>
    <row r="57">
      <c r="A57" s="12" t="inlineStr">
        <is>
          <t>Bajaj Housing Finance Ltd.</t>
        </is>
      </c>
      <c r="B57" s="30" t="inlineStr">
        <is>
          <t>INE377Y01014</t>
        </is>
      </c>
      <c r="C57" s="30" t="inlineStr">
        <is>
          <t>Finance</t>
        </is>
      </c>
      <c r="D57" s="13" t="n">
        <v>75520</v>
      </c>
      <c r="E57" s="14" t="n">
        <v>71.23999999999999</v>
      </c>
      <c r="F57" s="15" t="n">
        <v>0.0038</v>
      </c>
      <c r="G57" s="15" t="n"/>
    </row>
    <row r="58">
      <c r="A58" s="16" t="inlineStr">
        <is>
          <t>Sub Total</t>
        </is>
      </c>
      <c r="B58" s="31" t="n"/>
      <c r="C58" s="31" t="n"/>
      <c r="D58" s="17" t="n"/>
      <c r="E58" s="37" t="n">
        <v>18672.84</v>
      </c>
      <c r="F58" s="38" t="n">
        <v>0.9986</v>
      </c>
      <c r="G58" s="20" t="n"/>
    </row>
    <row r="59">
      <c r="A59" s="16" t="n"/>
      <c r="B59" s="31" t="n"/>
      <c r="C59" s="31" t="n"/>
      <c r="D59" s="17" t="n"/>
      <c r="E59" s="41" t="n"/>
      <c r="F59" s="20" t="n"/>
      <c r="G59" s="20" t="n"/>
    </row>
    <row r="60">
      <c r="A60" s="16" t="n"/>
      <c r="B60" s="31" t="n"/>
      <c r="C60" s="31" t="n"/>
      <c r="D60" s="17" t="n"/>
      <c r="E60" s="41" t="n"/>
      <c r="F60" s="20" t="n"/>
      <c r="G60" s="20" t="n"/>
    </row>
    <row r="61">
      <c r="A61" s="60" t="inlineStr">
        <is>
          <t>Debt Instruments</t>
        </is>
      </c>
      <c r="B61" s="31" t="n"/>
      <c r="C61" s="31" t="n"/>
      <c r="D61" s="17" t="n"/>
      <c r="E61" s="41" t="n"/>
      <c r="F61" s="20" t="n"/>
      <c r="G61" s="20" t="n"/>
    </row>
    <row r="62">
      <c r="A62" s="60" t="inlineStr">
        <is>
          <t>(a) Non-convertible Preference share</t>
        </is>
      </c>
      <c r="B62" s="30" t="n"/>
      <c r="C62" s="30" t="n"/>
      <c r="D62" s="13" t="n"/>
      <c r="E62" s="14" t="n"/>
      <c r="F62" s="15" t="n"/>
      <c r="G62" s="15" t="n"/>
    </row>
    <row r="63">
      <c r="A63" s="60" t="inlineStr">
        <is>
          <t>Listed / Awaiting listing on Stock Exchanges</t>
        </is>
      </c>
      <c r="B63" s="30" t="n"/>
      <c r="C63" s="30" t="n"/>
      <c r="D63" s="13" t="n"/>
      <c r="E63" s="14" t="n"/>
      <c r="F63" s="15" t="n"/>
      <c r="G63" s="15" t="n"/>
    </row>
    <row r="64">
      <c r="A64" s="12" t="inlineStr">
        <is>
          <t>6% TVS MOTOR CO LTD NCRPS 01-09-2026</t>
        </is>
      </c>
      <c r="B64" s="30" t="inlineStr">
        <is>
          <t>INE494B04019</t>
        </is>
      </c>
      <c r="C64" s="30" t="inlineStr">
        <is>
          <t>Automobiles</t>
        </is>
      </c>
      <c r="D64" s="13" t="n">
        <v>62848</v>
      </c>
      <c r="E64" s="14" t="n">
        <v>6.4</v>
      </c>
      <c r="F64" s="15" t="n">
        <v>0.0003</v>
      </c>
      <c r="G64" s="15" t="n">
        <v>0.06105</v>
      </c>
    </row>
    <row r="65">
      <c r="A65" s="16" t="inlineStr">
        <is>
          <t>Sub Total</t>
        </is>
      </c>
      <c r="B65" s="31" t="n"/>
      <c r="C65" s="31" t="n"/>
      <c r="D65" s="17" t="n"/>
      <c r="E65" s="37" t="n">
        <v>6.4</v>
      </c>
      <c r="F65" s="38" t="n">
        <v>0.0003</v>
      </c>
      <c r="G65" s="20" t="n"/>
    </row>
    <row r="66">
      <c r="A66" s="21" t="inlineStr">
        <is>
          <t>TOTAL</t>
        </is>
      </c>
      <c r="B66" s="32" t="n"/>
      <c r="C66" s="32" t="n"/>
      <c r="D66" s="22" t="n"/>
      <c r="E66" s="27" t="n">
        <v>18679.24</v>
      </c>
      <c r="F66" s="28" t="n">
        <v>0.9989</v>
      </c>
      <c r="G66" s="20" t="n"/>
    </row>
    <row r="67">
      <c r="A67" s="12" t="n"/>
      <c r="B67" s="30" t="n"/>
      <c r="C67" s="30" t="n"/>
      <c r="D67" s="13" t="n"/>
      <c r="E67" s="14" t="n"/>
      <c r="F67" s="15" t="n"/>
      <c r="G67" s="15" t="n"/>
    </row>
    <row r="68">
      <c r="A68" s="12" t="n"/>
      <c r="B68" s="30" t="n"/>
      <c r="C68" s="30" t="n"/>
      <c r="D68" s="13" t="n"/>
      <c r="E68" s="14" t="n"/>
      <c r="F68" s="15" t="n"/>
      <c r="G68" s="15" t="n"/>
    </row>
    <row r="69">
      <c r="A69" s="16" t="inlineStr">
        <is>
          <t>TREPS / Reverse Repo</t>
        </is>
      </c>
      <c r="B69" s="30" t="n"/>
      <c r="C69" s="30" t="n"/>
      <c r="D69" s="13" t="n"/>
      <c r="E69" s="14" t="n"/>
      <c r="F69" s="15" t="n"/>
      <c r="G69" s="15" t="n"/>
    </row>
    <row r="70">
      <c r="A70" s="12" t="inlineStr">
        <is>
          <t>Clearing Corporation of India Ltd.</t>
        </is>
      </c>
      <c r="B70" s="30" t="n"/>
      <c r="C70" s="30" t="n"/>
      <c r="D70" s="13" t="n"/>
      <c r="E70" s="14" t="n">
        <v>55.99</v>
      </c>
      <c r="F70" s="15" t="n">
        <v>0.003</v>
      </c>
      <c r="G70" s="15" t="n">
        <v>0.053335</v>
      </c>
    </row>
    <row r="71">
      <c r="A71" s="16" t="inlineStr">
        <is>
          <t>Sub Total</t>
        </is>
      </c>
      <c r="B71" s="31" t="n"/>
      <c r="C71" s="31" t="n"/>
      <c r="D71" s="17" t="n"/>
      <c r="E71" s="37" t="n">
        <v>55.99</v>
      </c>
      <c r="F71" s="38" t="n">
        <v>0.003</v>
      </c>
      <c r="G71" s="20" t="n"/>
    </row>
    <row r="72">
      <c r="A72" s="12" t="n"/>
      <c r="B72" s="30" t="n"/>
      <c r="C72" s="30" t="n"/>
      <c r="D72" s="13" t="n"/>
      <c r="E72" s="14" t="n"/>
      <c r="F72" s="15" t="n"/>
      <c r="G72" s="15" t="n"/>
    </row>
    <row r="73">
      <c r="A73" s="21" t="inlineStr">
        <is>
          <t>TOTAL</t>
        </is>
      </c>
      <c r="B73" s="32" t="n"/>
      <c r="C73" s="32" t="n"/>
      <c r="D73" s="22" t="n"/>
      <c r="E73" s="18" t="n">
        <v>55.99</v>
      </c>
      <c r="F73" s="19" t="n">
        <v>0.003</v>
      </c>
      <c r="G73" s="20" t="n"/>
    </row>
    <row r="74">
      <c r="A74" s="12" t="inlineStr">
        <is>
          <t>Accrued Interest</t>
        </is>
      </c>
      <c r="B74" s="30" t="n"/>
      <c r="C74" s="30" t="n"/>
      <c r="D74" s="13" t="n"/>
      <c r="E74" s="14" t="n">
        <v>0.0081817</v>
      </c>
      <c r="F74" s="15" t="n">
        <v>0</v>
      </c>
      <c r="G74" s="15" t="n"/>
    </row>
    <row r="75">
      <c r="A75" s="12" t="inlineStr">
        <is>
          <t>Net Receivables/(Payables)</t>
        </is>
      </c>
      <c r="B75" s="30" t="n"/>
      <c r="C75" s="30" t="n"/>
      <c r="D75" s="13" t="n"/>
      <c r="E75" s="23" t="n">
        <v>-33.9281817</v>
      </c>
      <c r="F75" s="24" t="n">
        <v>-0.0019</v>
      </c>
      <c r="G75" s="15" t="n">
        <v>0.053335</v>
      </c>
    </row>
    <row r="76">
      <c r="A76" s="25" t="inlineStr">
        <is>
          <t>GRAND TOTAL</t>
        </is>
      </c>
      <c r="B76" s="33" t="n"/>
      <c r="C76" s="33" t="n"/>
      <c r="D76" s="26" t="n"/>
      <c r="E76" s="27" t="n">
        <v>18701.31</v>
      </c>
      <c r="F76" s="28" t="n">
        <v>1</v>
      </c>
      <c r="G76" s="28" t="n"/>
    </row>
    <row r="81">
      <c r="A81" s="74" t="inlineStr">
        <is>
          <t>Notes:</t>
        </is>
      </c>
    </row>
    <row r="82">
      <c r="A82" s="48" t="inlineStr">
        <is>
          <t>1. Security in default beyond its maturiy date</t>
        </is>
      </c>
      <c r="B82" s="34" t="inlineStr">
        <is>
          <t>NIL</t>
        </is>
      </c>
    </row>
    <row r="83">
      <c r="A83" t="inlineStr">
        <is>
          <t>2. NAV at the beginning of the period (Rs. per unit)</t>
        </is>
      </c>
    </row>
    <row r="84">
      <c r="A84" t="inlineStr">
        <is>
          <t>Plan /option (Face Value 10)</t>
        </is>
      </c>
      <c r="B84" t="inlineStr">
        <is>
          <t>As on</t>
        </is>
      </c>
      <c r="C84" t="inlineStr">
        <is>
          <t>As on</t>
        </is>
      </c>
    </row>
    <row r="85">
      <c r="B85" s="49" t="n">
        <v>45989</v>
      </c>
      <c r="C85" s="49" t="n">
        <v>46022</v>
      </c>
    </row>
    <row r="86">
      <c r="A86" t="inlineStr">
        <is>
          <t>Direct Plan  Growth Option</t>
        </is>
      </c>
      <c r="B86" t="n">
        <v>16.0625</v>
      </c>
      <c r="C86" t="n">
        <v>16.1134</v>
      </c>
    </row>
    <row r="87">
      <c r="A87" t="inlineStr">
        <is>
          <t>Direct Plan IDCW Option</t>
        </is>
      </c>
      <c r="B87" t="n">
        <v>16.0621</v>
      </c>
      <c r="C87" t="n">
        <v>16.113</v>
      </c>
    </row>
    <row r="88">
      <c r="A88" t="inlineStr">
        <is>
          <t>Regular Plan  Growth Option</t>
        </is>
      </c>
      <c r="B88" t="n">
        <v>15.718</v>
      </c>
      <c r="C88" t="n">
        <v>15.7584</v>
      </c>
    </row>
    <row r="89">
      <c r="A89" t="inlineStr">
        <is>
          <t>Regular Plan IDCW Option</t>
        </is>
      </c>
      <c r="B89" t="n">
        <v>15.7179</v>
      </c>
      <c r="C89" t="n">
        <v>15.7583</v>
      </c>
    </row>
    <row r="91">
      <c r="A91" t="inlineStr">
        <is>
          <t xml:space="preserve">3. Total Dividend (Net) declared during the month </t>
        </is>
      </c>
      <c r="B91" s="34" t="inlineStr">
        <is>
          <t>NIL</t>
        </is>
      </c>
    </row>
    <row r="92">
      <c r="A92" t="inlineStr">
        <is>
          <t>4. Bonus was declared during the month</t>
        </is>
      </c>
      <c r="B92" s="34" t="inlineStr">
        <is>
          <t>NIL</t>
        </is>
      </c>
    </row>
    <row r="93" ht="29" customHeight="1">
      <c r="A93" s="48" t="inlineStr">
        <is>
          <t>5. Investment in Repo of Corporate Debt Securities during the month ended December 31, 2025</t>
        </is>
      </c>
      <c r="B93" s="34" t="inlineStr">
        <is>
          <t>NIL</t>
        </is>
      </c>
    </row>
    <row r="94" ht="29" customHeight="1">
      <c r="A94" s="48" t="inlineStr">
        <is>
          <t>6. Investment in foreign securities/ADRs/GDRs at the end of the month</t>
        </is>
      </c>
      <c r="B94" s="34" t="inlineStr">
        <is>
          <t>NIL</t>
        </is>
      </c>
    </row>
    <row r="95">
      <c r="A95" t="inlineStr">
        <is>
          <t>7. Portfolio Turnover Ratio</t>
        </is>
      </c>
      <c r="B95" s="51" t="n">
        <v>0.2779</v>
      </c>
    </row>
    <row r="96" ht="43.5" customHeight="1">
      <c r="A96" s="48" t="inlineStr">
        <is>
          <t>8. Total gross exposure to derivative instruments (excluding reversed positions) at the end of the month (Rs. in Lakhs)</t>
        </is>
      </c>
      <c r="B96" s="34" t="inlineStr">
        <is>
          <t>NIL</t>
        </is>
      </c>
    </row>
    <row r="97">
      <c r="B97" s="34" t="n"/>
    </row>
    <row r="98" ht="29" customHeight="1">
      <c r="A98" s="48" t="inlineStr">
        <is>
          <t>9. Margin Deposits includes Margin money placed on derivatives other than margin money placed with bank</t>
        </is>
      </c>
      <c r="B98" s="34" t="inlineStr">
        <is>
          <t>NIL</t>
        </is>
      </c>
    </row>
    <row r="99" ht="29" customHeight="1">
      <c r="A99" s="48" t="inlineStr">
        <is>
          <t>10. Value of investment made by other schemes under same management (Rs. In Lakhs)</t>
        </is>
      </c>
      <c r="B99" t="inlineStr">
        <is>
          <t>NIL</t>
        </is>
      </c>
    </row>
    <row r="100" ht="29" customHeight="1">
      <c r="A100" s="48" t="inlineStr">
        <is>
          <t>11. Number of instance of deviation In valuation of securities</t>
        </is>
      </c>
      <c r="B100" s="34" t="inlineStr">
        <is>
          <t>NIL</t>
        </is>
      </c>
    </row>
    <row r="101" ht="29" customHeight="1">
      <c r="A101" s="48" t="inlineStr">
        <is>
          <t>12. Total value and percentage of illiquid equity shares / securities</t>
        </is>
      </c>
      <c r="B101" s="34" t="inlineStr">
        <is>
          <t>NIL</t>
        </is>
      </c>
    </row>
    <row r="103" ht="70" customHeight="1">
      <c r="A103" s="76" t="inlineStr">
        <is>
          <t>Scheme Name</t>
        </is>
      </c>
      <c r="B103" s="76" t="inlineStr">
        <is>
          <t>Risk- O - Meter</t>
        </is>
      </c>
      <c r="C103" s="76" t="inlineStr">
        <is>
          <t>Benchmark of the Scheme</t>
        </is>
      </c>
      <c r="D103" s="76" t="inlineStr">
        <is>
          <t>Benchmark Risk-o-meter</t>
        </is>
      </c>
    </row>
    <row r="104" ht="70" customHeight="1">
      <c r="A104" s="76" t="inlineStr">
        <is>
          <t>Edelweiss NIFTY Next 50 Index Fund</t>
        </is>
      </c>
      <c r="B104" s="76" t="n"/>
      <c r="C104" s="76" t="inlineStr">
        <is>
          <t>Nifty Next 50 Index</t>
        </is>
      </c>
      <c r="D104" s="76" t="n"/>
      <c r="E104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80"/>
  <sheetViews>
    <sheetView showGridLines="0" workbookViewId="0">
      <pane ySplit="4" topLeftCell="A60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OVERNIGHT FUND AS ON DECEMBER 31, 2025</t>
        </is>
      </c>
    </row>
    <row r="2" ht="35" customHeight="1">
      <c r="A2" s="75" t="inlineStr">
        <is>
          <t>(An open-ended debt scheme investing in overnight securities. A relatively low interest rate risk and relatively low credit risk.)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Equity &amp; Equity related</t>
        </is>
      </c>
      <c r="B7" s="30" t="n"/>
      <c r="C7" s="30" t="n"/>
      <c r="D7" s="13" t="n"/>
      <c r="E7" s="14" t="inlineStr">
        <is>
          <t>NIL</t>
        </is>
      </c>
      <c r="F7" s="15" t="inlineStr">
        <is>
          <t>NIL</t>
        </is>
      </c>
      <c r="G7" s="15" t="n"/>
    </row>
    <row r="8">
      <c r="A8" s="12" t="n"/>
      <c r="B8" s="30" t="n"/>
      <c r="C8" s="30" t="n"/>
      <c r="D8" s="13" t="n"/>
      <c r="E8" s="14" t="n"/>
      <c r="F8" s="15" t="n"/>
      <c r="G8" s="15" t="n"/>
    </row>
    <row r="9">
      <c r="A9" s="12" t="n"/>
      <c r="B9" s="30" t="n"/>
      <c r="C9" s="30" t="n"/>
      <c r="D9" s="13" t="n"/>
      <c r="E9" s="14" t="n"/>
      <c r="F9" s="15" t="n"/>
      <c r="G9" s="15" t="n"/>
    </row>
    <row r="10">
      <c r="A10" s="16" t="inlineStr">
        <is>
          <t>TREPS / Reverse Repo</t>
        </is>
      </c>
      <c r="B10" s="30" t="n"/>
      <c r="C10" s="30" t="n"/>
      <c r="D10" s="13" t="n"/>
      <c r="E10" s="14" t="n"/>
      <c r="F10" s="15" t="n"/>
      <c r="G10" s="15" t="n"/>
    </row>
    <row r="11">
      <c r="A11" s="12" t="inlineStr">
        <is>
          <t>Reverse Repo</t>
        </is>
      </c>
      <c r="B11" s="30" t="n"/>
      <c r="C11" s="30" t="n"/>
      <c r="D11" s="13" t="n"/>
      <c r="E11" s="14" t="n">
        <v>13999.45</v>
      </c>
      <c r="F11" s="15" t="n">
        <v>0.9602000000000001</v>
      </c>
      <c r="G11" s="15" t="n">
        <v>0.0555</v>
      </c>
    </row>
    <row r="12">
      <c r="A12" s="12" t="inlineStr">
        <is>
          <t>Clearing Corporation of India Ltd.</t>
        </is>
      </c>
      <c r="B12" s="30" t="n"/>
      <c r="C12" s="30" t="n"/>
      <c r="D12" s="13" t="n"/>
      <c r="E12" s="14" t="n">
        <v>367.95</v>
      </c>
      <c r="F12" s="15" t="n">
        <v>0.0252</v>
      </c>
      <c r="G12" s="15" t="n">
        <v>0.053335</v>
      </c>
    </row>
    <row r="13">
      <c r="A13" s="16" t="inlineStr">
        <is>
          <t>Sub Total</t>
        </is>
      </c>
      <c r="B13" s="31" t="n"/>
      <c r="C13" s="31" t="n"/>
      <c r="D13" s="17" t="n"/>
      <c r="E13" s="18" t="n">
        <v>14367.4</v>
      </c>
      <c r="F13" s="19" t="n">
        <v>0.9854000000000001</v>
      </c>
      <c r="G13" s="20" t="n"/>
    </row>
    <row r="14">
      <c r="A14" s="12" t="n"/>
      <c r="B14" s="30" t="n"/>
      <c r="C14" s="30" t="n"/>
      <c r="D14" s="13" t="n"/>
      <c r="E14" s="14" t="n"/>
      <c r="F14" s="15" t="n"/>
      <c r="G14" s="15" t="n"/>
    </row>
    <row r="15">
      <c r="A15" s="21" t="inlineStr">
        <is>
          <t>TOTAL</t>
        </is>
      </c>
      <c r="B15" s="32" t="n"/>
      <c r="C15" s="32" t="n"/>
      <c r="D15" s="22" t="n"/>
      <c r="E15" s="18" t="n">
        <v>14367.4</v>
      </c>
      <c r="F15" s="19" t="n">
        <v>0.9854000000000001</v>
      </c>
      <c r="G15" s="20" t="n"/>
    </row>
    <row r="16">
      <c r="A16" s="12" t="inlineStr">
        <is>
          <t>Accrued Interest</t>
        </is>
      </c>
      <c r="B16" s="30" t="n"/>
      <c r="C16" s="30" t="n"/>
      <c r="D16" s="13" t="n"/>
      <c r="E16" s="14" t="n">
        <v>2.1824489</v>
      </c>
      <c r="F16" s="15" t="n">
        <v>0.000149</v>
      </c>
      <c r="G16" s="15" t="n"/>
    </row>
    <row r="17">
      <c r="A17" s="12" t="inlineStr">
        <is>
          <t>Net Receivables/(Payables)</t>
        </is>
      </c>
      <c r="B17" s="30" t="n"/>
      <c r="C17" s="30" t="n"/>
      <c r="D17" s="13" t="n"/>
      <c r="E17" s="14" t="n">
        <v>210.0575511</v>
      </c>
      <c r="F17" s="15" t="n">
        <v>0.014451</v>
      </c>
      <c r="G17" s="15" t="n">
        <v>0.055444</v>
      </c>
    </row>
    <row r="18">
      <c r="A18" s="25" t="inlineStr">
        <is>
          <t>GRAND TOTAL</t>
        </is>
      </c>
      <c r="B18" s="33" t="n"/>
      <c r="C18" s="33" t="n"/>
      <c r="D18" s="26" t="n"/>
      <c r="E18" s="27" t="n">
        <v>14579.64</v>
      </c>
      <c r="F18" s="28" t="n">
        <v>1</v>
      </c>
      <c r="G18" s="28" t="n"/>
    </row>
    <row r="23">
      <c r="A23" s="74" t="inlineStr">
        <is>
          <t>Notes:</t>
        </is>
      </c>
    </row>
    <row r="24" ht="29" customHeight="1">
      <c r="A24" s="48" t="inlineStr">
        <is>
          <t>1. Security in default beyond its maturiy date</t>
        </is>
      </c>
      <c r="B24" s="34" t="inlineStr">
        <is>
          <t>NIL</t>
        </is>
      </c>
    </row>
    <row r="25">
      <c r="A25" t="inlineStr">
        <is>
          <t>2. NAV at the beginning of the period (Rs. per unit)</t>
        </is>
      </c>
    </row>
    <row r="26">
      <c r="A26" t="inlineStr">
        <is>
          <t>Plan /option (Face Value 1000)</t>
        </is>
      </c>
      <c r="B26" t="inlineStr">
        <is>
          <t>As on</t>
        </is>
      </c>
      <c r="C26" t="inlineStr">
        <is>
          <t>As on</t>
        </is>
      </c>
    </row>
    <row r="27">
      <c r="B27" s="49" t="n">
        <v>45991</v>
      </c>
      <c r="C27" s="49" t="n">
        <v>46022</v>
      </c>
    </row>
    <row r="28">
      <c r="A28" t="inlineStr">
        <is>
          <t>Direct Plan Annual IDCW Option</t>
        </is>
      </c>
      <c r="B28" t="n">
        <v>1370.4347</v>
      </c>
      <c r="C28" t="n">
        <v>1376.4728</v>
      </c>
    </row>
    <row r="29">
      <c r="A29" t="inlineStr">
        <is>
          <t>Direct Plan Daily IDCW Option</t>
        </is>
      </c>
      <c r="B29" t="n">
        <v>1000.1766</v>
      </c>
      <c r="C29" t="n">
        <v>1000.1849</v>
      </c>
    </row>
    <row r="30">
      <c r="A30" t="inlineStr">
        <is>
          <t>Direct Plan Fortnightly IDCW Option</t>
        </is>
      </c>
      <c r="B30" t="inlineStr">
        <is>
          <t xml:space="preserve">                              ^</t>
        </is>
      </c>
      <c r="C30" t="n">
        <v>1371.3408</v>
      </c>
    </row>
    <row r="31">
      <c r="A31" t="inlineStr">
        <is>
          <t>Direct Plan Growth Option</t>
        </is>
      </c>
      <c r="B31" t="n">
        <v>1369.9715</v>
      </c>
      <c r="C31" t="n">
        <v>1376.0094</v>
      </c>
    </row>
    <row r="32">
      <c r="A32" t="inlineStr">
        <is>
          <t>Direct Plan Monthly IDCW Option</t>
        </is>
      </c>
      <c r="B32" t="n">
        <v>1058.2701</v>
      </c>
      <c r="C32" t="n">
        <v>1058.433</v>
      </c>
    </row>
    <row r="33">
      <c r="A33" t="inlineStr">
        <is>
          <t>Direct Plan Weekly IDCW Option</t>
        </is>
      </c>
      <c r="B33" t="inlineStr">
        <is>
          <t xml:space="preserve">                              ^</t>
        </is>
      </c>
      <c r="C33" t="inlineStr">
        <is>
          <t xml:space="preserve">                                                  ^</t>
        </is>
      </c>
    </row>
    <row r="34">
      <c r="A34" t="inlineStr">
        <is>
          <t>Regular Annual IDCW Option</t>
        </is>
      </c>
      <c r="B34" t="n">
        <v>1365.1815</v>
      </c>
      <c r="C34" t="n">
        <v>1371.1413</v>
      </c>
    </row>
    <row r="35">
      <c r="A35" t="inlineStr">
        <is>
          <t>Regular Daily IDCW Option</t>
        </is>
      </c>
      <c r="B35" t="n">
        <v>1008.3538</v>
      </c>
      <c r="C35" t="n">
        <v>1008.3573</v>
      </c>
    </row>
    <row r="36">
      <c r="A36" t="inlineStr">
        <is>
          <t>Regular Plan Fortnightly IDCW Option</t>
        </is>
      </c>
      <c r="B36" t="n">
        <v>1095.4573</v>
      </c>
      <c r="C36" t="n">
        <v>1095.6178</v>
      </c>
    </row>
    <row r="37">
      <c r="A37" t="inlineStr">
        <is>
          <t>Regular Plan Growth Option</t>
        </is>
      </c>
      <c r="B37" t="n">
        <v>1365.1752</v>
      </c>
      <c r="C37" t="n">
        <v>1371.1337</v>
      </c>
    </row>
    <row r="38">
      <c r="A38" t="inlineStr">
        <is>
          <t>Regular Plan Monthly IDCW Option</t>
        </is>
      </c>
      <c r="B38" t="n">
        <v>1005.1295</v>
      </c>
      <c r="C38" t="n">
        <v>1005.2837</v>
      </c>
    </row>
    <row r="39">
      <c r="A39" t="inlineStr">
        <is>
          <t>Regular Plan Weekly IDCW Option</t>
        </is>
      </c>
      <c r="B39" t="n">
        <v>1017.2531</v>
      </c>
      <c r="C39" t="n">
        <v>1016.6871</v>
      </c>
    </row>
    <row r="40">
      <c r="A40" t="inlineStr">
        <is>
          <t>Unclaimed IDCW less than 3 yrs</t>
        </is>
      </c>
      <c r="B40" t="n">
        <v>1253.4501</v>
      </c>
      <c r="C40" t="n">
        <v>1258.9745</v>
      </c>
    </row>
    <row r="41">
      <c r="A41" t="inlineStr">
        <is>
          <t>Unclaimed IDCW more than 3 yrs</t>
        </is>
      </c>
      <c r="B41" t="n">
        <v>1000</v>
      </c>
      <c r="C41" t="n">
        <v>1000</v>
      </c>
    </row>
    <row r="42">
      <c r="A42" t="inlineStr">
        <is>
          <t>Unclaimed Redemption less than 3 yrs</t>
        </is>
      </c>
      <c r="B42" t="n">
        <v>1253.4485</v>
      </c>
      <c r="C42" t="n">
        <v>1258.9728</v>
      </c>
    </row>
    <row r="43">
      <c r="A43" t="inlineStr">
        <is>
          <t>Unclaimed Redemption more than 3 yrs</t>
        </is>
      </c>
      <c r="B43" t="n">
        <v>1000</v>
      </c>
      <c r="C43" t="n">
        <v>1000</v>
      </c>
    </row>
    <row r="44">
      <c r="A44" t="inlineStr">
        <is>
          <t>^ There were no investors in this option.</t>
        </is>
      </c>
    </row>
    <row r="46">
      <c r="A46" t="inlineStr">
        <is>
          <t>3. Total Dividend (Net) declared during the month</t>
        </is>
      </c>
    </row>
    <row r="48">
      <c r="A48" s="50" t="inlineStr">
        <is>
          <t>Plan/Option Name</t>
        </is>
      </c>
      <c r="B48" s="50" t="inlineStr">
        <is>
          <t> </t>
        </is>
      </c>
      <c r="C48" s="50" t="inlineStr">
        <is>
          <t>individual &amp; HUF</t>
        </is>
      </c>
      <c r="D48" s="50" t="inlineStr">
        <is>
          <t>others</t>
        </is>
      </c>
    </row>
    <row r="49">
      <c r="A49" s="50" t="inlineStr">
        <is>
          <t>Direct Daily IDCW</t>
        </is>
      </c>
      <c r="B49" s="50" t="n"/>
      <c r="C49" s="50" t="n">
        <v>4.3894171</v>
      </c>
      <c r="D49" s="50" t="n">
        <v>4.3894171</v>
      </c>
    </row>
    <row r="50">
      <c r="A50" s="50" t="inlineStr">
        <is>
          <t>Direct Fortnightly IDCW</t>
        </is>
      </c>
      <c r="B50" s="50" t="n"/>
      <c r="C50" s="50" t="n">
        <v>4.6634388</v>
      </c>
      <c r="D50" s="50" t="n">
        <v>4.6634388</v>
      </c>
    </row>
    <row r="51">
      <c r="A51" s="50" t="inlineStr">
        <is>
          <t>Direct Monthly IDCW</t>
        </is>
      </c>
      <c r="B51" s="50" t="n"/>
      <c r="C51" s="50" t="n">
        <v>4.4955223</v>
      </c>
      <c r="D51" s="50" t="n">
        <v>4.4955223</v>
      </c>
    </row>
    <row r="52">
      <c r="A52" s="50" t="inlineStr">
        <is>
          <t>Regular Daily IDCW</t>
        </is>
      </c>
      <c r="B52" s="50" t="n"/>
      <c r="C52" s="50" t="n">
        <v>4.3940637</v>
      </c>
      <c r="D52" s="50" t="n">
        <v>4.3940637</v>
      </c>
    </row>
    <row r="53">
      <c r="A53" s="50" t="inlineStr">
        <is>
          <t>Regular Fortnightly IDCW</t>
        </is>
      </c>
      <c r="B53" s="50" t="n"/>
      <c r="C53" s="50" t="n">
        <v>4.6064497</v>
      </c>
      <c r="D53" s="50" t="n">
        <v>4.6064497</v>
      </c>
    </row>
    <row r="54">
      <c r="A54" s="50" t="inlineStr">
        <is>
          <t>Regular Monthly IDCW</t>
        </is>
      </c>
      <c r="B54" s="50" t="n"/>
      <c r="C54" s="50" t="n">
        <v>4.2320268</v>
      </c>
      <c r="D54" s="50" t="n">
        <v>4.2320268</v>
      </c>
    </row>
    <row r="55">
      <c r="A55" s="50" t="inlineStr">
        <is>
          <t>Regular Weekly IDCW</t>
        </is>
      </c>
      <c r="B55" s="50" t="n"/>
      <c r="C55" s="50" t="n">
        <v>4.9853317</v>
      </c>
      <c r="D55" s="50" t="n">
        <v>4.9853317</v>
      </c>
    </row>
    <row r="57">
      <c r="A57" t="inlineStr">
        <is>
          <t>4. Bonus was declared during the month</t>
        </is>
      </c>
      <c r="B57" s="34" t="inlineStr">
        <is>
          <t>NIL</t>
        </is>
      </c>
    </row>
    <row r="58" ht="58" customHeight="1">
      <c r="A58" s="48" t="inlineStr">
        <is>
          <t>5. Investment in Repo of Corporate Debt Securities during the month ended December 31, 2025</t>
        </is>
      </c>
      <c r="B58" s="34" t="inlineStr">
        <is>
          <t>NIL</t>
        </is>
      </c>
    </row>
    <row r="59" ht="43.5" customHeight="1">
      <c r="A59" s="48" t="inlineStr">
        <is>
          <t>6. Investment in foreign securities/ADRs/GDRs at the end of the month</t>
        </is>
      </c>
      <c r="B59" s="34" t="inlineStr">
        <is>
          <t>NIL</t>
        </is>
      </c>
    </row>
    <row r="60">
      <c r="A60" t="inlineStr">
        <is>
          <t>7. Average Portfolio Maturity</t>
        </is>
      </c>
      <c r="B60" s="51">
        <f>B75</f>
        <v/>
      </c>
    </row>
    <row r="61" ht="72.5" customHeight="1">
      <c r="A61" s="48" t="inlineStr">
        <is>
          <t>8. Total gross exposure to derivative instruments (excluding reversed positions) at the end of the month (Rs. in Lakhs)</t>
        </is>
      </c>
      <c r="B61" s="34" t="inlineStr">
        <is>
          <t>NIL</t>
        </is>
      </c>
    </row>
    <row r="62">
      <c r="B62" s="34" t="n"/>
    </row>
    <row r="63" ht="58" customHeight="1">
      <c r="A63" s="48" t="inlineStr">
        <is>
          <t>9. Margin Deposits includes Margin money placed on derivatives other than margin money placed with bank</t>
        </is>
      </c>
      <c r="B63" s="34" t="inlineStr">
        <is>
          <t>NIL</t>
        </is>
      </c>
    </row>
    <row r="64" ht="58" customHeight="1">
      <c r="A64" s="48" t="inlineStr">
        <is>
          <t>10. Value of investment made by other schemes under same management (Rs. In Lakhs)</t>
        </is>
      </c>
      <c r="B64" t="inlineStr">
        <is>
          <t>NIL</t>
        </is>
      </c>
    </row>
    <row r="65" ht="43.5" customHeight="1">
      <c r="A65" s="48" t="inlineStr">
        <is>
          <t>11. Number of instance of deviation In valuation of securities</t>
        </is>
      </c>
      <c r="B65" s="34" t="inlineStr">
        <is>
          <t>NIL</t>
        </is>
      </c>
    </row>
    <row r="66" ht="43.5" customHeight="1">
      <c r="A66" s="48" t="inlineStr">
        <is>
          <t>12. Total value and percentage of illiquid equity shares / securities</t>
        </is>
      </c>
      <c r="B66" s="34" t="inlineStr">
        <is>
          <t>NIL</t>
        </is>
      </c>
    </row>
    <row r="68">
      <c r="A68" t="inlineStr">
        <is>
          <t>Portfolio Information</t>
        </is>
      </c>
    </row>
    <row r="69">
      <c r="A69" s="52" t="inlineStr">
        <is>
          <t>Scheme Name :</t>
        </is>
      </c>
      <c r="B69" s="52" t="inlineStr">
        <is>
          <t>EDELWEISS OVERNIGHT FUND</t>
        </is>
      </c>
    </row>
    <row r="70">
      <c r="A70" s="52" t="inlineStr">
        <is>
          <t>Description (if any)</t>
        </is>
      </c>
      <c r="B70" s="52" t="inlineStr">
        <is>
          <t>Overnight Fund</t>
        </is>
      </c>
    </row>
    <row r="71">
      <c r="A71" s="52" t="n"/>
      <c r="B71" s="52" t="n"/>
    </row>
    <row r="72">
      <c r="A72" s="52" t="inlineStr">
        <is>
          <t>Annualised Portfolio YTM* :</t>
        </is>
      </c>
      <c r="B72" s="53" t="n">
        <v>5.545470021185281</v>
      </c>
    </row>
    <row r="73">
      <c r="A73" s="52" t="n"/>
      <c r="B73" s="52" t="n"/>
    </row>
    <row r="74">
      <c r="A74" s="52" t="inlineStr">
        <is>
          <t>Macaulay Duration</t>
        </is>
      </c>
      <c r="B74" s="54" t="n">
        <v>0.0027</v>
      </c>
    </row>
    <row r="75">
      <c r="A75" s="52" t="inlineStr">
        <is>
          <t>Residual Maturity</t>
        </is>
      </c>
      <c r="B75" s="39" t="n">
        <v>3.9474039777185e-05</v>
      </c>
    </row>
    <row r="76">
      <c r="A76" s="52" t="n"/>
      <c r="B76" s="52" t="n"/>
    </row>
    <row r="77">
      <c r="A77" s="52" t="inlineStr">
        <is>
          <t xml:space="preserve">As on (Date) </t>
        </is>
      </c>
      <c r="B77" s="55" t="n">
        <v>46022</v>
      </c>
    </row>
    <row r="79" ht="70" customHeight="1">
      <c r="A79" s="76" t="inlineStr">
        <is>
          <t>Scheme Name</t>
        </is>
      </c>
      <c r="B79" s="76" t="inlineStr">
        <is>
          <t>Risk- O - Meter</t>
        </is>
      </c>
      <c r="C79" s="76" t="inlineStr">
        <is>
          <t>Benchmark of the Scheme</t>
        </is>
      </c>
      <c r="D79" s="76" t="inlineStr">
        <is>
          <t>Benchmark Risk-o-meter</t>
        </is>
      </c>
    </row>
    <row r="80" ht="70" customHeight="1">
      <c r="A80" s="76" t="inlineStr">
        <is>
          <t>Edelweiss Overnight Fund</t>
        </is>
      </c>
      <c r="B80" s="76" t="n"/>
      <c r="C80" s="76" t="inlineStr">
        <is>
          <t>CRISIL Liquid Overnight Index (Tier I Benchmark)</t>
        </is>
      </c>
      <c r="D80" s="76" t="n"/>
      <c r="E80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G299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NIFTY SMALLCAP 250 INDEX FUND AS ON DECEMBER 31, 2025</t>
        </is>
      </c>
    </row>
    <row r="2" ht="35" customHeight="1">
      <c r="A2" s="75" t="inlineStr">
        <is>
          <t>(An Open-ended Equity Scheme replicating Nifty Smallcap 250 Index)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Multi Commodity Exchange Of India Ltd.</t>
        </is>
      </c>
      <c r="B8" s="30" t="inlineStr">
        <is>
          <t>INE745G01035</t>
        </is>
      </c>
      <c r="C8" s="30" t="inlineStr">
        <is>
          <t>Capital Markets</t>
        </is>
      </c>
      <c r="D8" s="13" t="n">
        <v>4805</v>
      </c>
      <c r="E8" s="14" t="n">
        <v>535.08</v>
      </c>
      <c r="F8" s="15" t="n">
        <v>0.0283</v>
      </c>
      <c r="G8" s="15" t="n"/>
    </row>
    <row r="9">
      <c r="A9" s="12" t="inlineStr">
        <is>
          <t>Laurus Labs Ltd.</t>
        </is>
      </c>
      <c r="B9" s="30" t="inlineStr">
        <is>
          <t>INE947Q01028</t>
        </is>
      </c>
      <c r="C9" s="30" t="inlineStr">
        <is>
          <t>Pharmaceuticals &amp; Biotechnology</t>
        </is>
      </c>
      <c r="D9" s="13" t="n">
        <v>36586</v>
      </c>
      <c r="E9" s="14" t="n">
        <v>405.37</v>
      </c>
      <c r="F9" s="15" t="n">
        <v>0.0214</v>
      </c>
      <c r="G9" s="15" t="n"/>
    </row>
    <row r="10">
      <c r="A10" s="12" t="inlineStr">
        <is>
          <t>Radico Khaitan Ltd.</t>
        </is>
      </c>
      <c r="B10" s="30" t="inlineStr">
        <is>
          <t>INE944F01028</t>
        </is>
      </c>
      <c r="C10" s="30" t="inlineStr">
        <is>
          <t>Beverages</t>
        </is>
      </c>
      <c r="D10" s="13" t="n">
        <v>7373</v>
      </c>
      <c r="E10" s="14" t="n">
        <v>243.19</v>
      </c>
      <c r="F10" s="15" t="n">
        <v>0.0128</v>
      </c>
      <c r="G10" s="15" t="n"/>
    </row>
    <row r="11">
      <c r="A11" s="12" t="inlineStr">
        <is>
          <t>Central Depository Services (I) Ltd.</t>
        </is>
      </c>
      <c r="B11" s="30" t="inlineStr">
        <is>
          <t>INE736A01011</t>
        </is>
      </c>
      <c r="C11" s="30" t="inlineStr">
        <is>
          <t>Capital Markets</t>
        </is>
      </c>
      <c r="D11" s="13" t="n">
        <v>16774</v>
      </c>
      <c r="E11" s="14" t="n">
        <v>242.15</v>
      </c>
      <c r="F11" s="15" t="n">
        <v>0.0128</v>
      </c>
      <c r="G11" s="15" t="n"/>
    </row>
    <row r="12">
      <c r="A12" s="12" t="inlineStr">
        <is>
          <t>Karur Vysya Bank Ltd.</t>
        </is>
      </c>
      <c r="B12" s="30" t="inlineStr">
        <is>
          <t>INE036D01028</t>
        </is>
      </c>
      <c r="C12" s="30" t="inlineStr">
        <is>
          <t>Banks</t>
        </is>
      </c>
      <c r="D12" s="13" t="n">
        <v>88933</v>
      </c>
      <c r="E12" s="14" t="n">
        <v>234.63</v>
      </c>
      <c r="F12" s="15" t="n">
        <v>0.0124</v>
      </c>
      <c r="G12" s="15" t="n"/>
    </row>
    <row r="13">
      <c r="A13" s="12" t="inlineStr">
        <is>
          <t>Delhivery Ltd.</t>
        </is>
      </c>
      <c r="B13" s="30" t="inlineStr">
        <is>
          <t>INE148O01028</t>
        </is>
      </c>
      <c r="C13" s="30" t="inlineStr">
        <is>
          <t>Transport Services</t>
        </is>
      </c>
      <c r="D13" s="13" t="n">
        <v>51279</v>
      </c>
      <c r="E13" s="14" t="n">
        <v>207.09</v>
      </c>
      <c r="F13" s="15" t="n">
        <v>0.0109</v>
      </c>
      <c r="G13" s="15" t="n"/>
    </row>
    <row r="14">
      <c r="A14" s="12" t="inlineStr">
        <is>
          <t>Navin Fluorine International Ltd.</t>
        </is>
      </c>
      <c r="B14" s="30" t="inlineStr">
        <is>
          <t>INE048G01026</t>
        </is>
      </c>
      <c r="C14" s="30" t="inlineStr">
        <is>
          <t>Chemicals &amp; Petrochemicals</t>
        </is>
      </c>
      <c r="D14" s="13" t="n">
        <v>3462</v>
      </c>
      <c r="E14" s="14" t="n">
        <v>204.95</v>
      </c>
      <c r="F14" s="15" t="n">
        <v>0.0108</v>
      </c>
      <c r="G14" s="15" t="n"/>
    </row>
    <row r="15">
      <c r="A15" s="12" t="inlineStr">
        <is>
          <t>City Union Bank Ltd.</t>
        </is>
      </c>
      <c r="B15" s="30" t="inlineStr">
        <is>
          <t>INE491A01021</t>
        </is>
      </c>
      <c r="C15" s="30" t="inlineStr">
        <is>
          <t>Banks</t>
        </is>
      </c>
      <c r="D15" s="13" t="n">
        <v>67964</v>
      </c>
      <c r="E15" s="14" t="n">
        <v>197.64</v>
      </c>
      <c r="F15" s="15" t="n">
        <v>0.0104</v>
      </c>
      <c r="G15" s="15" t="n"/>
    </row>
    <row r="16">
      <c r="A16" s="12" t="inlineStr">
        <is>
          <t>RBL Bank Ltd.</t>
        </is>
      </c>
      <c r="B16" s="30" t="inlineStr">
        <is>
          <t>INE976G01028</t>
        </is>
      </c>
      <c r="C16" s="30" t="inlineStr">
        <is>
          <t>Banks</t>
        </is>
      </c>
      <c r="D16" s="13" t="n">
        <v>56696</v>
      </c>
      <c r="E16" s="14" t="n">
        <v>179.05</v>
      </c>
      <c r="F16" s="15" t="n">
        <v>0.0095</v>
      </c>
      <c r="G16" s="15" t="n"/>
    </row>
    <row r="17">
      <c r="A17" s="12" t="inlineStr">
        <is>
          <t>Cholamandalam Financial Holdings Ltd.</t>
        </is>
      </c>
      <c r="B17" s="30" t="inlineStr">
        <is>
          <t>INE149A01033</t>
        </is>
      </c>
      <c r="C17" s="30" t="inlineStr">
        <is>
          <t>Finance</t>
        </is>
      </c>
      <c r="D17" s="13" t="n">
        <v>9330</v>
      </c>
      <c r="E17" s="14" t="n">
        <v>169.14</v>
      </c>
      <c r="F17" s="15" t="n">
        <v>0.0089</v>
      </c>
      <c r="G17" s="15" t="n"/>
    </row>
    <row r="18">
      <c r="A18" s="12" t="inlineStr">
        <is>
          <t>PNB Housing Finance Ltd.</t>
        </is>
      </c>
      <c r="B18" s="30" t="inlineStr">
        <is>
          <t>INE572E01012</t>
        </is>
      </c>
      <c r="C18" s="30" t="inlineStr">
        <is>
          <t>Finance</t>
        </is>
      </c>
      <c r="D18" s="13" t="n">
        <v>17697</v>
      </c>
      <c r="E18" s="14" t="n">
        <v>168.39</v>
      </c>
      <c r="F18" s="15" t="n">
        <v>0.0089</v>
      </c>
      <c r="G18" s="15" t="n"/>
    </row>
    <row r="19">
      <c r="A19" s="12" t="inlineStr">
        <is>
          <t>Computer Age Management Services Ltd.</t>
        </is>
      </c>
      <c r="B19" s="30" t="inlineStr">
        <is>
          <t>INE596I01020</t>
        </is>
      </c>
      <c r="C19" s="30" t="inlineStr">
        <is>
          <t>Capital Markets</t>
        </is>
      </c>
      <c r="D19" s="13" t="n">
        <v>22613</v>
      </c>
      <c r="E19" s="14" t="n">
        <v>167.54</v>
      </c>
      <c r="F19" s="15" t="n">
        <v>0.0089</v>
      </c>
      <c r="G19" s="15" t="n"/>
    </row>
    <row r="20">
      <c r="A20" s="12" t="inlineStr">
        <is>
          <t>Hindustan Copper Ltd.</t>
        </is>
      </c>
      <c r="B20" s="30" t="inlineStr">
        <is>
          <t>INE531E01026</t>
        </is>
      </c>
      <c r="C20" s="30" t="inlineStr">
        <is>
          <t>Non - Ferrous Metals</t>
        </is>
      </c>
      <c r="D20" s="13" t="n">
        <v>30904</v>
      </c>
      <c r="E20" s="14" t="n">
        <v>160.18</v>
      </c>
      <c r="F20" s="15" t="n">
        <v>0.008500000000000001</v>
      </c>
      <c r="G20" s="15" t="n"/>
    </row>
    <row r="21">
      <c r="A21" s="12" t="inlineStr">
        <is>
          <t>Manappuram Finance Ltd.</t>
        </is>
      </c>
      <c r="B21" s="30" t="inlineStr">
        <is>
          <t>INE522D01027</t>
        </is>
      </c>
      <c r="C21" s="30" t="inlineStr">
        <is>
          <t>Finance</t>
        </is>
      </c>
      <c r="D21" s="13" t="n">
        <v>51682</v>
      </c>
      <c r="E21" s="14" t="n">
        <v>159.46</v>
      </c>
      <c r="F21" s="15" t="n">
        <v>0.008399999999999999</v>
      </c>
      <c r="G21" s="15" t="n"/>
    </row>
    <row r="22">
      <c r="A22" s="12" t="inlineStr">
        <is>
          <t>Authum Investment &amp; Infrastructure Ltd.</t>
        </is>
      </c>
      <c r="B22" s="30" t="inlineStr">
        <is>
          <t>INE206F01022</t>
        </is>
      </c>
      <c r="C22" s="30" t="inlineStr">
        <is>
          <t>Finance</t>
        </is>
      </c>
      <c r="D22" s="13" t="n">
        <v>4988</v>
      </c>
      <c r="E22" s="14" t="n">
        <v>156.29</v>
      </c>
      <c r="F22" s="15" t="n">
        <v>0.0083</v>
      </c>
      <c r="G22" s="15" t="n"/>
    </row>
    <row r="23">
      <c r="A23" s="12" t="inlineStr">
        <is>
          <t>Crompton Greaves Cons Electrical Ltd.</t>
        </is>
      </c>
      <c r="B23" s="30" t="inlineStr">
        <is>
          <t>INE299U01018</t>
        </is>
      </c>
      <c r="C23" s="30" t="inlineStr">
        <is>
          <t>Consumer Durables</t>
        </is>
      </c>
      <c r="D23" s="13" t="n">
        <v>60508</v>
      </c>
      <c r="E23" s="14" t="n">
        <v>152.63</v>
      </c>
      <c r="F23" s="15" t="n">
        <v>0.0081</v>
      </c>
      <c r="G23" s="15" t="n"/>
    </row>
    <row r="24">
      <c r="A24" s="12" t="inlineStr">
        <is>
          <t>REDINGTON LIMITED</t>
        </is>
      </c>
      <c r="B24" s="30" t="inlineStr">
        <is>
          <t>INE891D01026</t>
        </is>
      </c>
      <c r="C24" s="30" t="inlineStr">
        <is>
          <t>Commercial Services &amp; Supplies</t>
        </is>
      </c>
      <c r="D24" s="13" t="n">
        <v>55951</v>
      </c>
      <c r="E24" s="14" t="n">
        <v>152.38</v>
      </c>
      <c r="F24" s="15" t="n">
        <v>0.0081</v>
      </c>
      <c r="G24" s="15" t="n"/>
    </row>
    <row r="25">
      <c r="A25" s="12" t="inlineStr">
        <is>
          <t>Angel One Ltd.</t>
        </is>
      </c>
      <c r="B25" s="30" t="inlineStr">
        <is>
          <t>INE732I01013</t>
        </is>
      </c>
      <c r="C25" s="30" t="inlineStr">
        <is>
          <t>Capital Markets</t>
        </is>
      </c>
      <c r="D25" s="13" t="n">
        <v>6069</v>
      </c>
      <c r="E25" s="14" t="n">
        <v>142.26</v>
      </c>
      <c r="F25" s="15" t="n">
        <v>0.0075</v>
      </c>
      <c r="G25" s="15" t="n"/>
    </row>
    <row r="26">
      <c r="A26" s="12" t="inlineStr">
        <is>
          <t>Krishna Inst of Medical Sciences Ltd.</t>
        </is>
      </c>
      <c r="B26" s="30" t="inlineStr">
        <is>
          <t>INE967H01025</t>
        </is>
      </c>
      <c r="C26" s="30" t="inlineStr">
        <is>
          <t>Healthcare Services</t>
        </is>
      </c>
      <c r="D26" s="13" t="n">
        <v>23256</v>
      </c>
      <c r="E26" s="14" t="n">
        <v>141.54</v>
      </c>
      <c r="F26" s="15" t="n">
        <v>0.0075</v>
      </c>
      <c r="G26" s="15" t="n"/>
    </row>
    <row r="27">
      <c r="A27" s="12" t="inlineStr">
        <is>
          <t>JB Chemicals &amp; Pharmaceuticals Ltd.</t>
        </is>
      </c>
      <c r="B27" s="30" t="inlineStr">
        <is>
          <t>INE572A01036</t>
        </is>
      </c>
      <c r="C27" s="30" t="inlineStr">
        <is>
          <t>Pharmaceuticals &amp; Biotechnology</t>
        </is>
      </c>
      <c r="D27" s="13" t="n">
        <v>7700</v>
      </c>
      <c r="E27" s="14" t="n">
        <v>140.12</v>
      </c>
      <c r="F27" s="15" t="n">
        <v>0.0074</v>
      </c>
      <c r="G27" s="15" t="n"/>
    </row>
    <row r="28">
      <c r="A28" s="12" t="inlineStr">
        <is>
          <t>KFIN Technologies Ltd.</t>
        </is>
      </c>
      <c r="B28" s="30" t="inlineStr">
        <is>
          <t>INE138Y01010</t>
        </is>
      </c>
      <c r="C28" s="30" t="inlineStr">
        <is>
          <t>Capital Markets</t>
        </is>
      </c>
      <c r="D28" s="13" t="n">
        <v>12553</v>
      </c>
      <c r="E28" s="14" t="n">
        <v>135.82</v>
      </c>
      <c r="F28" s="15" t="n">
        <v>0.0072</v>
      </c>
      <c r="G28" s="15" t="n"/>
    </row>
    <row r="29">
      <c r="A29" s="12" t="inlineStr">
        <is>
          <t>Aster DM Healthcare Ltd.</t>
        </is>
      </c>
      <c r="B29" s="30" t="inlineStr">
        <is>
          <t>INE914M01019</t>
        </is>
      </c>
      <c r="C29" s="30" t="inlineStr">
        <is>
          <t>Healthcare Services</t>
        </is>
      </c>
      <c r="D29" s="13" t="n">
        <v>21885</v>
      </c>
      <c r="E29" s="14" t="n">
        <v>135</v>
      </c>
      <c r="F29" s="15" t="n">
        <v>0.0071</v>
      </c>
      <c r="G29" s="15" t="n"/>
    </row>
    <row r="30">
      <c r="A30" s="12" t="inlineStr">
        <is>
          <t>IIFL Finance Ltd.</t>
        </is>
      </c>
      <c r="B30" s="30" t="inlineStr">
        <is>
          <t>INE530B01024</t>
        </is>
      </c>
      <c r="C30" s="30" t="inlineStr">
        <is>
          <t>Finance</t>
        </is>
      </c>
      <c r="D30" s="13" t="n">
        <v>21883</v>
      </c>
      <c r="E30" s="14" t="n">
        <v>133.6</v>
      </c>
      <c r="F30" s="15" t="n">
        <v>0.0071</v>
      </c>
      <c r="G30" s="15" t="n"/>
    </row>
    <row r="31">
      <c r="A31" s="12" t="inlineStr">
        <is>
          <t>Amber Enterprises India Ltd.</t>
        </is>
      </c>
      <c r="B31" s="30" t="inlineStr">
        <is>
          <t>INE371P01015</t>
        </is>
      </c>
      <c r="C31" s="30" t="inlineStr">
        <is>
          <t>Consumer Durables</t>
        </is>
      </c>
      <c r="D31" s="13" t="n">
        <v>2050</v>
      </c>
      <c r="E31" s="14" t="n">
        <v>130.93</v>
      </c>
      <c r="F31" s="15" t="n">
        <v>0.0069</v>
      </c>
      <c r="G31" s="15" t="n"/>
    </row>
    <row r="32">
      <c r="A32" s="12" t="inlineStr">
        <is>
          <t>Poonawalla Fincorp Ltd.</t>
        </is>
      </c>
      <c r="B32" s="30" t="inlineStr">
        <is>
          <t>INE511C01022</t>
        </is>
      </c>
      <c r="C32" s="30" t="inlineStr">
        <is>
          <t>Finance</t>
        </is>
      </c>
      <c r="D32" s="13" t="n">
        <v>27082</v>
      </c>
      <c r="E32" s="14" t="n">
        <v>130.79</v>
      </c>
      <c r="F32" s="15" t="n">
        <v>0.0069</v>
      </c>
      <c r="G32" s="15" t="n"/>
    </row>
    <row r="33">
      <c r="A33" s="12" t="inlineStr">
        <is>
          <t>Gland Pharma Ltd.</t>
        </is>
      </c>
      <c r="B33" s="30" t="inlineStr">
        <is>
          <t>INE068V01023</t>
        </is>
      </c>
      <c r="C33" s="30" t="inlineStr">
        <is>
          <t>Pharmaceuticals &amp; Biotechnology</t>
        </is>
      </c>
      <c r="D33" s="13" t="n">
        <v>7494</v>
      </c>
      <c r="E33" s="14" t="n">
        <v>129.05</v>
      </c>
      <c r="F33" s="15" t="n">
        <v>0.0068</v>
      </c>
      <c r="G33" s="15" t="n"/>
    </row>
    <row r="34">
      <c r="A34" s="12" t="inlineStr">
        <is>
          <t>Kalpataru Projects International Ltd.</t>
        </is>
      </c>
      <c r="B34" s="30" t="inlineStr">
        <is>
          <t>INE220B01022</t>
        </is>
      </c>
      <c r="C34" s="30" t="inlineStr">
        <is>
          <t>Construction</t>
        </is>
      </c>
      <c r="D34" s="13" t="n">
        <v>10692</v>
      </c>
      <c r="E34" s="14" t="n">
        <v>128.56</v>
      </c>
      <c r="F34" s="15" t="n">
        <v>0.0068</v>
      </c>
      <c r="G34" s="15" t="n"/>
    </row>
    <row r="35">
      <c r="A35" s="12" t="inlineStr">
        <is>
          <t>The Ramco Cements Ltd.</t>
        </is>
      </c>
      <c r="B35" s="30" t="inlineStr">
        <is>
          <t>INE331A01037</t>
        </is>
      </c>
      <c r="C35" s="30" t="inlineStr">
        <is>
          <t>Cement &amp; Cement Products</t>
        </is>
      </c>
      <c r="D35" s="13" t="n">
        <v>11896</v>
      </c>
      <c r="E35" s="14" t="n">
        <v>125.69</v>
      </c>
      <c r="F35" s="15" t="n">
        <v>0.0066</v>
      </c>
      <c r="G35" s="15" t="n"/>
    </row>
    <row r="36">
      <c r="A36" s="12" t="inlineStr">
        <is>
          <t>Anand Rathi Wealth Ltd.</t>
        </is>
      </c>
      <c r="B36" s="30" t="inlineStr">
        <is>
          <t>INE463V01026</t>
        </is>
      </c>
      <c r="C36" s="30" t="inlineStr">
        <is>
          <t>Capital Markets</t>
        </is>
      </c>
      <c r="D36" s="13" t="n">
        <v>4010</v>
      </c>
      <c r="E36" s="14" t="n">
        <v>124.81</v>
      </c>
      <c r="F36" s="15" t="n">
        <v>0.0066</v>
      </c>
      <c r="G36" s="15" t="n"/>
    </row>
    <row r="37">
      <c r="A37" s="12" t="inlineStr">
        <is>
          <t>Neuland Laboratories Ltd.</t>
        </is>
      </c>
      <c r="B37" s="30" t="inlineStr">
        <is>
          <t>INE794A01010</t>
        </is>
      </c>
      <c r="C37" s="30" t="inlineStr">
        <is>
          <t>Pharmaceuticals &amp; Biotechnology</t>
        </is>
      </c>
      <c r="D37" s="13" t="n">
        <v>807</v>
      </c>
      <c r="E37" s="14" t="n">
        <v>122.46</v>
      </c>
      <c r="F37" s="15" t="n">
        <v>0.0065</v>
      </c>
      <c r="G37" s="15" t="n"/>
    </row>
    <row r="38">
      <c r="A38" s="12" t="inlineStr">
        <is>
          <t>Bandhan Bank Ltd.</t>
        </is>
      </c>
      <c r="B38" s="30" t="inlineStr">
        <is>
          <t>INE545U01014</t>
        </is>
      </c>
      <c r="C38" s="30" t="inlineStr">
        <is>
          <t>Banks</t>
        </is>
      </c>
      <c r="D38" s="13" t="n">
        <v>83083</v>
      </c>
      <c r="E38" s="14" t="n">
        <v>121.15</v>
      </c>
      <c r="F38" s="15" t="n">
        <v>0.0064</v>
      </c>
      <c r="G38" s="15" t="n"/>
    </row>
    <row r="39">
      <c r="A39" s="12" t="inlineStr">
        <is>
          <t>Narayana Hrudayalaya ltd.</t>
        </is>
      </c>
      <c r="B39" s="30" t="inlineStr">
        <is>
          <t>INE410P01011</t>
        </is>
      </c>
      <c r="C39" s="30" t="inlineStr">
        <is>
          <t>Healthcare Services</t>
        </is>
      </c>
      <c r="D39" s="13" t="n">
        <v>6395</v>
      </c>
      <c r="E39" s="14" t="n">
        <v>120.99</v>
      </c>
      <c r="F39" s="15" t="n">
        <v>0.0064</v>
      </c>
      <c r="G39" s="15" t="n"/>
    </row>
    <row r="40">
      <c r="A40" s="12" t="inlineStr">
        <is>
          <t>National Buildings Construction Corporation Ltd.</t>
        </is>
      </c>
      <c r="B40" s="30" t="inlineStr">
        <is>
          <t>INE095N01031</t>
        </is>
      </c>
      <c r="C40" s="30" t="inlineStr">
        <is>
          <t>Construction</t>
        </is>
      </c>
      <c r="D40" s="13" t="n">
        <v>97502</v>
      </c>
      <c r="E40" s="14" t="n">
        <v>118.73</v>
      </c>
      <c r="F40" s="15" t="n">
        <v>0.0063</v>
      </c>
      <c r="G40" s="15" t="n"/>
    </row>
    <row r="41">
      <c r="A41" s="12" t="inlineStr">
        <is>
          <t>Kaynes Technology India Ltd.</t>
        </is>
      </c>
      <c r="B41" s="30" t="inlineStr">
        <is>
          <t>INE918Z01012</t>
        </is>
      </c>
      <c r="C41" s="30" t="inlineStr">
        <is>
          <t>Industrial Manufacturing</t>
        </is>
      </c>
      <c r="D41" s="13" t="n">
        <v>2946</v>
      </c>
      <c r="E41" s="14" t="n">
        <v>118.22</v>
      </c>
      <c r="F41" s="15" t="n">
        <v>0.0062</v>
      </c>
      <c r="G41" s="15" t="n"/>
    </row>
    <row r="42">
      <c r="A42" s="12" t="inlineStr">
        <is>
          <t>Sai Life Sciences Ltd</t>
        </is>
      </c>
      <c r="B42" s="30" t="inlineStr">
        <is>
          <t>INE570L01029</t>
        </is>
      </c>
      <c r="C42" s="30" t="inlineStr">
        <is>
          <t>Pharmaceuticals &amp; Biotechnology</t>
        </is>
      </c>
      <c r="D42" s="13" t="n">
        <v>12912</v>
      </c>
      <c r="E42" s="14" t="n">
        <v>117.29</v>
      </c>
      <c r="F42" s="15" t="n">
        <v>0.0062</v>
      </c>
      <c r="G42" s="15" t="n"/>
    </row>
    <row r="43">
      <c r="A43" s="12" t="inlineStr">
        <is>
          <t>Motherson Sumi Wiring India Ltd.</t>
        </is>
      </c>
      <c r="B43" s="30" t="inlineStr">
        <is>
          <t>INE0FS801015</t>
        </is>
      </c>
      <c r="C43" s="30" t="inlineStr">
        <is>
          <t>Auto Components</t>
        </is>
      </c>
      <c r="D43" s="13" t="n">
        <v>239426</v>
      </c>
      <c r="E43" s="14" t="n">
        <v>116.17</v>
      </c>
      <c r="F43" s="15" t="n">
        <v>0.0061</v>
      </c>
      <c r="G43" s="15" t="n"/>
    </row>
    <row r="44">
      <c r="A44" s="12" t="inlineStr">
        <is>
          <t>Asahi India Glass Ltd.</t>
        </is>
      </c>
      <c r="B44" s="30" t="inlineStr">
        <is>
          <t>INE439A01020</t>
        </is>
      </c>
      <c r="C44" s="30" t="inlineStr">
        <is>
          <t>Auto Components</t>
        </is>
      </c>
      <c r="D44" s="13" t="n">
        <v>11414</v>
      </c>
      <c r="E44" s="14" t="n">
        <v>115.85</v>
      </c>
      <c r="F44" s="15" t="n">
        <v>0.0061</v>
      </c>
      <c r="G44" s="15" t="n"/>
    </row>
    <row r="45">
      <c r="A45" s="12" t="inlineStr">
        <is>
          <t>Brigade Enterprises Ltd.</t>
        </is>
      </c>
      <c r="B45" s="30" t="inlineStr">
        <is>
          <t>INE791I01019</t>
        </is>
      </c>
      <c r="C45" s="30" t="inlineStr">
        <is>
          <t>Realty</t>
        </is>
      </c>
      <c r="D45" s="13" t="n">
        <v>13080</v>
      </c>
      <c r="E45" s="14" t="n">
        <v>115.76</v>
      </c>
      <c r="F45" s="15" t="n">
        <v>0.0061</v>
      </c>
      <c r="G45" s="15" t="n"/>
    </row>
    <row r="46">
      <c r="A46" s="12" t="inlineStr">
        <is>
          <t>Tata Chemicals Ltd.</t>
        </is>
      </c>
      <c r="B46" s="30" t="inlineStr">
        <is>
          <t>INE092A01019</t>
        </is>
      </c>
      <c r="C46" s="30" t="inlineStr">
        <is>
          <t>Chemicals &amp; Petrochemicals</t>
        </is>
      </c>
      <c r="D46" s="13" t="n">
        <v>14734</v>
      </c>
      <c r="E46" s="14" t="n">
        <v>112.8</v>
      </c>
      <c r="F46" s="15" t="n">
        <v>0.006</v>
      </c>
      <c r="G46" s="15" t="n"/>
    </row>
    <row r="47">
      <c r="A47" s="12" t="inlineStr">
        <is>
          <t>Wockhardt Ltd.</t>
        </is>
      </c>
      <c r="B47" s="30" t="inlineStr">
        <is>
          <t>INE049B01025</t>
        </is>
      </c>
      <c r="C47" s="30" t="inlineStr">
        <is>
          <t>Pharmaceuticals &amp; Biotechnology</t>
        </is>
      </c>
      <c r="D47" s="13" t="n">
        <v>7778</v>
      </c>
      <c r="E47" s="14" t="n">
        <v>112.49</v>
      </c>
      <c r="F47" s="15" t="n">
        <v>0.0059</v>
      </c>
      <c r="G47" s="15" t="n"/>
    </row>
    <row r="48">
      <c r="A48" s="12" t="inlineStr">
        <is>
          <t>Inox Wind Ltd.</t>
        </is>
      </c>
      <c r="B48" s="30" t="inlineStr">
        <is>
          <t>INE066P01011</t>
        </is>
      </c>
      <c r="C48" s="30" t="inlineStr">
        <is>
          <t>Electrical Equipment</t>
        </is>
      </c>
      <c r="D48" s="13" t="n">
        <v>90803</v>
      </c>
      <c r="E48" s="14" t="n">
        <v>112.17</v>
      </c>
      <c r="F48" s="15" t="n">
        <v>0.0059</v>
      </c>
      <c r="G48" s="15" t="n"/>
    </row>
    <row r="49">
      <c r="A49" s="12" t="inlineStr">
        <is>
          <t>Dr. Lal Path Labs Ltd.</t>
        </is>
      </c>
      <c r="B49" s="30" t="inlineStr">
        <is>
          <t>INE600L01024</t>
        </is>
      </c>
      <c r="C49" s="30" t="inlineStr">
        <is>
          <t>Healthcare Services</t>
        </is>
      </c>
      <c r="D49" s="13" t="n">
        <v>7291</v>
      </c>
      <c r="E49" s="14" t="n">
        <v>108.1</v>
      </c>
      <c r="F49" s="15" t="n">
        <v>0.0057</v>
      </c>
      <c r="G49" s="15" t="n"/>
    </row>
    <row r="50">
      <c r="A50" s="12" t="inlineStr">
        <is>
          <t>Himadri Speciality Chemical Ltd.</t>
        </is>
      </c>
      <c r="B50" s="30" t="inlineStr">
        <is>
          <t>INE019C01026</t>
        </is>
      </c>
      <c r="C50" s="30" t="inlineStr">
        <is>
          <t>Chemicals &amp; Petrochemicals</t>
        </is>
      </c>
      <c r="D50" s="13" t="n">
        <v>22098</v>
      </c>
      <c r="E50" s="14" t="n">
        <v>107.81</v>
      </c>
      <c r="F50" s="15" t="n">
        <v>0.0057</v>
      </c>
      <c r="G50" s="15" t="n"/>
    </row>
    <row r="51">
      <c r="A51" s="12" t="inlineStr">
        <is>
          <t>Affle 3i Ltd.</t>
        </is>
      </c>
      <c r="B51" s="30" t="inlineStr">
        <is>
          <t>INE00WC01027</t>
        </is>
      </c>
      <c r="C51" s="30" t="inlineStr">
        <is>
          <t>IT - Services</t>
        </is>
      </c>
      <c r="D51" s="13" t="n">
        <v>5965</v>
      </c>
      <c r="E51" s="14" t="n">
        <v>107.33</v>
      </c>
      <c r="F51" s="15" t="n">
        <v>0.0057</v>
      </c>
      <c r="G51" s="15" t="n"/>
    </row>
    <row r="52">
      <c r="A52" s="12" t="inlineStr">
        <is>
          <t>Nuvama Wealth Management Ltd.</t>
        </is>
      </c>
      <c r="B52" s="30" t="inlineStr">
        <is>
          <t>INE531F01023</t>
        </is>
      </c>
      <c r="C52" s="30" t="inlineStr">
        <is>
          <t>Capital Markets</t>
        </is>
      </c>
      <c r="D52" s="13" t="n">
        <v>7156</v>
      </c>
      <c r="E52" s="14" t="n">
        <v>105.94</v>
      </c>
      <c r="F52" s="15" t="n">
        <v>0.0056</v>
      </c>
      <c r="G52" s="15" t="n"/>
    </row>
    <row r="53">
      <c r="A53" s="12" t="inlineStr">
        <is>
          <t>PTC Industries Ltd.</t>
        </is>
      </c>
      <c r="B53" s="30" t="inlineStr">
        <is>
          <t>INE596F01018</t>
        </is>
      </c>
      <c r="C53" s="30" t="inlineStr">
        <is>
          <t>Industrial Products</t>
        </is>
      </c>
      <c r="D53" s="13" t="n">
        <v>570</v>
      </c>
      <c r="E53" s="14" t="n">
        <v>105.92</v>
      </c>
      <c r="F53" s="15" t="n">
        <v>0.0056</v>
      </c>
      <c r="G53" s="15" t="n"/>
    </row>
    <row r="54">
      <c r="A54" s="12" t="inlineStr">
        <is>
          <t>Sammaan Capital Ltd.</t>
        </is>
      </c>
      <c r="B54" s="30" t="inlineStr">
        <is>
          <t>INE148I01020</t>
        </is>
      </c>
      <c r="C54" s="30" t="inlineStr">
        <is>
          <t>Finance</t>
        </is>
      </c>
      <c r="D54" s="13" t="n">
        <v>72684</v>
      </c>
      <c r="E54" s="14" t="n">
        <v>105.86</v>
      </c>
      <c r="F54" s="15" t="n">
        <v>0.0056</v>
      </c>
      <c r="G54" s="15" t="n"/>
    </row>
    <row r="55">
      <c r="A55" s="12" t="inlineStr">
        <is>
          <t>ZF Commercial Vehicle Ctrl Sys Ind Ltd.</t>
        </is>
      </c>
      <c r="B55" s="30" t="inlineStr">
        <is>
          <t>INE342J01019</t>
        </is>
      </c>
      <c r="C55" s="30" t="inlineStr">
        <is>
          <t>Auto Components</t>
        </is>
      </c>
      <c r="D55" s="13" t="n">
        <v>711</v>
      </c>
      <c r="E55" s="14" t="n">
        <v>105.78</v>
      </c>
      <c r="F55" s="15" t="n">
        <v>0.0056</v>
      </c>
      <c r="G55" s="15" t="n"/>
    </row>
    <row r="56">
      <c r="A56" s="12" t="inlineStr">
        <is>
          <t>The Great Eastern Shipping Company Ltd.</t>
        </is>
      </c>
      <c r="B56" s="30" t="inlineStr">
        <is>
          <t>INE017A01032</t>
        </is>
      </c>
      <c r="C56" s="30" t="inlineStr">
        <is>
          <t>Transport Services</t>
        </is>
      </c>
      <c r="D56" s="13" t="n">
        <v>9337</v>
      </c>
      <c r="E56" s="14" t="n">
        <v>105.41</v>
      </c>
      <c r="F56" s="15" t="n">
        <v>0.0056</v>
      </c>
      <c r="G56" s="15" t="n"/>
    </row>
    <row r="57">
      <c r="A57" s="12" t="inlineStr">
        <is>
          <t>Amara Raja Energy &amp; Mobility Ltd.</t>
        </is>
      </c>
      <c r="B57" s="30" t="inlineStr">
        <is>
          <t>INE885A01032</t>
        </is>
      </c>
      <c r="C57" s="30" t="inlineStr">
        <is>
          <t>Auto Components</t>
        </is>
      </c>
      <c r="D57" s="13" t="n">
        <v>11535</v>
      </c>
      <c r="E57" s="14" t="n">
        <v>104.92</v>
      </c>
      <c r="F57" s="15" t="n">
        <v>0.0055</v>
      </c>
      <c r="G57" s="15" t="n"/>
    </row>
    <row r="58">
      <c r="A58" s="12" t="inlineStr">
        <is>
          <t>Timken India Ltd.</t>
        </is>
      </c>
      <c r="B58" s="30" t="inlineStr">
        <is>
          <t>INE325A01013</t>
        </is>
      </c>
      <c r="C58" s="30" t="inlineStr">
        <is>
          <t>Industrial Products</t>
        </is>
      </c>
      <c r="D58" s="13" t="n">
        <v>3382</v>
      </c>
      <c r="E58" s="14" t="n">
        <v>101.56</v>
      </c>
      <c r="F58" s="15" t="n">
        <v>0.0054</v>
      </c>
      <c r="G58" s="15" t="n"/>
    </row>
    <row r="59">
      <c r="A59" s="12" t="inlineStr">
        <is>
          <t>Ather Energy Ltd.</t>
        </is>
      </c>
      <c r="B59" s="30" t="inlineStr">
        <is>
          <t>INE0LEZ01016</t>
        </is>
      </c>
      <c r="C59" s="30" t="inlineStr">
        <is>
          <t>Automobiles</t>
        </is>
      </c>
      <c r="D59" s="13" t="n">
        <v>13386</v>
      </c>
      <c r="E59" s="14" t="n">
        <v>101.03</v>
      </c>
      <c r="F59" s="15" t="n">
        <v>0.0053</v>
      </c>
      <c r="G59" s="15" t="n"/>
    </row>
    <row r="60">
      <c r="A60" s="12" t="inlineStr">
        <is>
          <t>Star Health &amp; Allied Insurance Co Ltd.</t>
        </is>
      </c>
      <c r="B60" s="30" t="inlineStr">
        <is>
          <t>INE575P01011</t>
        </is>
      </c>
      <c r="C60" s="30" t="inlineStr">
        <is>
          <t>Insurance</t>
        </is>
      </c>
      <c r="D60" s="13" t="n">
        <v>22099</v>
      </c>
      <c r="E60" s="14" t="n">
        <v>100.55</v>
      </c>
      <c r="F60" s="15" t="n">
        <v>0.0053</v>
      </c>
      <c r="G60" s="15" t="n"/>
    </row>
    <row r="61">
      <c r="A61" s="12" t="inlineStr">
        <is>
          <t>Indian Energy Exchange Ltd.</t>
        </is>
      </c>
      <c r="B61" s="30" t="inlineStr">
        <is>
          <t>INE022Q01020</t>
        </is>
      </c>
      <c r="C61" s="30" t="inlineStr">
        <is>
          <t>Capital Markets</t>
        </is>
      </c>
      <c r="D61" s="13" t="n">
        <v>74839</v>
      </c>
      <c r="E61" s="14" t="n">
        <v>100.45</v>
      </c>
      <c r="F61" s="15" t="n">
        <v>0.0053</v>
      </c>
      <c r="G61" s="15" t="n"/>
    </row>
    <row r="62">
      <c r="A62" s="12" t="inlineStr">
        <is>
          <t>Firstsource Solutions Ltd.</t>
        </is>
      </c>
      <c r="B62" s="30" t="inlineStr">
        <is>
          <t>INE684F01012</t>
        </is>
      </c>
      <c r="C62" s="30" t="inlineStr">
        <is>
          <t>Commercial Services &amp; Supplies</t>
        </is>
      </c>
      <c r="D62" s="13" t="n">
        <v>29906</v>
      </c>
      <c r="E62" s="14" t="n">
        <v>100.42</v>
      </c>
      <c r="F62" s="15" t="n">
        <v>0.0053</v>
      </c>
      <c r="G62" s="15" t="n"/>
    </row>
    <row r="63">
      <c r="A63" s="12" t="inlineStr">
        <is>
          <t>Piramal Pharma Ltd.</t>
        </is>
      </c>
      <c r="B63" s="30" t="inlineStr">
        <is>
          <t>INE0DK501011</t>
        </is>
      </c>
      <c r="C63" s="30" t="inlineStr">
        <is>
          <t>Pharmaceuticals &amp; Biotechnology</t>
        </is>
      </c>
      <c r="D63" s="13" t="n">
        <v>58265</v>
      </c>
      <c r="E63" s="14" t="n">
        <v>100.34</v>
      </c>
      <c r="F63" s="15" t="n">
        <v>0.0053</v>
      </c>
      <c r="G63" s="15" t="n"/>
    </row>
    <row r="64">
      <c r="A64" s="12" t="inlineStr">
        <is>
          <t>Welspun Corp Ltd.</t>
        </is>
      </c>
      <c r="B64" s="30" t="inlineStr">
        <is>
          <t>INE191B01025</t>
        </is>
      </c>
      <c r="C64" s="30" t="inlineStr">
        <is>
          <t>Industrial Products</t>
        </is>
      </c>
      <c r="D64" s="13" t="n">
        <v>12311</v>
      </c>
      <c r="E64" s="14" t="n">
        <v>100.26</v>
      </c>
      <c r="F64" s="15" t="n">
        <v>0.0053</v>
      </c>
      <c r="G64" s="15" t="n"/>
    </row>
    <row r="65">
      <c r="A65" s="12" t="inlineStr">
        <is>
          <t>EID Parry India Ltd.</t>
        </is>
      </c>
      <c r="B65" s="30" t="inlineStr">
        <is>
          <t>INE126A01031</t>
        </is>
      </c>
      <c r="C65" s="30" t="inlineStr">
        <is>
          <t>Food Products</t>
        </is>
      </c>
      <c r="D65" s="13" t="n">
        <v>9686</v>
      </c>
      <c r="E65" s="14" t="n">
        <v>100.22</v>
      </c>
      <c r="F65" s="15" t="n">
        <v>0.0053</v>
      </c>
      <c r="G65" s="15" t="n"/>
    </row>
    <row r="66">
      <c r="A66" s="12" t="inlineStr">
        <is>
          <t>CESC Ltd.</t>
        </is>
      </c>
      <c r="B66" s="30" t="inlineStr">
        <is>
          <t>INE486A01021</t>
        </is>
      </c>
      <c r="C66" s="30" t="inlineStr">
        <is>
          <t>Power</t>
        </is>
      </c>
      <c r="D66" s="13" t="n">
        <v>59369</v>
      </c>
      <c r="E66" s="14" t="n">
        <v>99.48</v>
      </c>
      <c r="F66" s="15" t="n">
        <v>0.0053</v>
      </c>
      <c r="G66" s="15" t="n"/>
    </row>
    <row r="67">
      <c r="A67" s="12" t="inlineStr">
        <is>
          <t>Five Star Business Finance Ltd.</t>
        </is>
      </c>
      <c r="B67" s="30" t="inlineStr">
        <is>
          <t>INE128S01021</t>
        </is>
      </c>
      <c r="C67" s="30" t="inlineStr">
        <is>
          <t>Finance</t>
        </is>
      </c>
      <c r="D67" s="13" t="n">
        <v>18182</v>
      </c>
      <c r="E67" s="14" t="n">
        <v>99.16</v>
      </c>
      <c r="F67" s="15" t="n">
        <v>0.0052</v>
      </c>
      <c r="G67" s="15" t="n"/>
    </row>
    <row r="68">
      <c r="A68" s="12" t="inlineStr">
        <is>
          <t>HBL Engineering Ltd.</t>
        </is>
      </c>
      <c r="B68" s="30" t="inlineStr">
        <is>
          <t>INE292B01021</t>
        </is>
      </c>
      <c r="C68" s="30" t="inlineStr">
        <is>
          <t>Industrial Products</t>
        </is>
      </c>
      <c r="D68" s="13" t="n">
        <v>10611</v>
      </c>
      <c r="E68" s="14" t="n">
        <v>98.31999999999999</v>
      </c>
      <c r="F68" s="15" t="n">
        <v>0.0052</v>
      </c>
      <c r="G68" s="15" t="n"/>
    </row>
    <row r="69">
      <c r="A69" s="12" t="inlineStr">
        <is>
          <t>Emami Ltd.</t>
        </is>
      </c>
      <c r="B69" s="30" t="inlineStr">
        <is>
          <t>INE548C01032</t>
        </is>
      </c>
      <c r="C69" s="30" t="inlineStr">
        <is>
          <t>Personal Products</t>
        </is>
      </c>
      <c r="D69" s="13" t="n">
        <v>18552</v>
      </c>
      <c r="E69" s="14" t="n">
        <v>98.06999999999999</v>
      </c>
      <c r="F69" s="15" t="n">
        <v>0.0052</v>
      </c>
      <c r="G69" s="15" t="n"/>
    </row>
    <row r="70">
      <c r="A70" s="12" t="inlineStr">
        <is>
          <t>Sundram Fasteners Ltd.</t>
        </is>
      </c>
      <c r="B70" s="30" t="inlineStr">
        <is>
          <t>INE387A01021</t>
        </is>
      </c>
      <c r="C70" s="30" t="inlineStr">
        <is>
          <t>Auto Components</t>
        </is>
      </c>
      <c r="D70" s="13" t="n">
        <v>10408</v>
      </c>
      <c r="E70" s="14" t="n">
        <v>97.28</v>
      </c>
      <c r="F70" s="15" t="n">
        <v>0.0051</v>
      </c>
      <c r="G70" s="15" t="n"/>
    </row>
    <row r="71">
      <c r="A71" s="12" t="inlineStr">
        <is>
          <t>Elgi Equipments Ltd.</t>
        </is>
      </c>
      <c r="B71" s="30" t="inlineStr">
        <is>
          <t>INE285A01027</t>
        </is>
      </c>
      <c r="C71" s="30" t="inlineStr">
        <is>
          <t>Industrial Products</t>
        </is>
      </c>
      <c r="D71" s="13" t="n">
        <v>20274</v>
      </c>
      <c r="E71" s="14" t="n">
        <v>96.05</v>
      </c>
      <c r="F71" s="15" t="n">
        <v>0.0051</v>
      </c>
      <c r="G71" s="15" t="n"/>
    </row>
    <row r="72">
      <c r="A72" s="12" t="inlineStr">
        <is>
          <t>Kirloskar Oil Engines Ltd.</t>
        </is>
      </c>
      <c r="B72" s="30" t="inlineStr">
        <is>
          <t>INE146L01010</t>
        </is>
      </c>
      <c r="C72" s="30" t="inlineStr">
        <is>
          <t>Industrial Products</t>
        </is>
      </c>
      <c r="D72" s="13" t="n">
        <v>7837</v>
      </c>
      <c r="E72" s="14" t="n">
        <v>95.52</v>
      </c>
      <c r="F72" s="15" t="n">
        <v>0.005</v>
      </c>
      <c r="G72" s="15" t="n"/>
    </row>
    <row r="73">
      <c r="A73" s="12" t="inlineStr">
        <is>
          <t>Onesource Specialty Pharma Ltd.</t>
        </is>
      </c>
      <c r="B73" s="30" t="inlineStr">
        <is>
          <t>INE013P01021</t>
        </is>
      </c>
      <c r="C73" s="30" t="inlineStr">
        <is>
          <t>Pharmaceuticals &amp; Biotechnology</t>
        </is>
      </c>
      <c r="D73" s="13" t="n">
        <v>5212</v>
      </c>
      <c r="E73" s="14" t="n">
        <v>94.37</v>
      </c>
      <c r="F73" s="15" t="n">
        <v>0.005</v>
      </c>
      <c r="G73" s="15" t="n"/>
    </row>
    <row r="74">
      <c r="A74" s="12" t="inlineStr">
        <is>
          <t>Eclerx Services Ltd.</t>
        </is>
      </c>
      <c r="B74" s="30" t="inlineStr">
        <is>
          <t>INE738I01010</t>
        </is>
      </c>
      <c r="C74" s="30" t="inlineStr">
        <is>
          <t>Commercial Services &amp; Supplies</t>
        </is>
      </c>
      <c r="D74" s="13" t="n">
        <v>2007</v>
      </c>
      <c r="E74" s="14" t="n">
        <v>94.23</v>
      </c>
      <c r="F74" s="15" t="n">
        <v>0.005</v>
      </c>
      <c r="G74" s="15" t="n"/>
    </row>
    <row r="75">
      <c r="A75" s="12" t="inlineStr">
        <is>
          <t>Reliance Power Ltd.</t>
        </is>
      </c>
      <c r="B75" s="30" t="inlineStr">
        <is>
          <t>INE614G01033</t>
        </is>
      </c>
      <c r="C75" s="30" t="inlineStr">
        <is>
          <t>Power</t>
        </is>
      </c>
      <c r="D75" s="13" t="n">
        <v>269810</v>
      </c>
      <c r="E75" s="14" t="n">
        <v>94.03</v>
      </c>
      <c r="F75" s="15" t="n">
        <v>0.005</v>
      </c>
      <c r="G75" s="15" t="n"/>
    </row>
    <row r="76">
      <c r="A76" s="12" t="inlineStr">
        <is>
          <t>Home First Finance Company India Ltd.</t>
        </is>
      </c>
      <c r="B76" s="30" t="inlineStr">
        <is>
          <t>INE481N01025</t>
        </is>
      </c>
      <c r="C76" s="30" t="inlineStr">
        <is>
          <t>Finance</t>
        </is>
      </c>
      <c r="D76" s="13" t="n">
        <v>8495</v>
      </c>
      <c r="E76" s="14" t="n">
        <v>93.63</v>
      </c>
      <c r="F76" s="15" t="n">
        <v>0.0049</v>
      </c>
      <c r="G76" s="15" t="n"/>
    </row>
    <row r="77">
      <c r="A77" s="12" t="inlineStr">
        <is>
          <t>Force Motors Ltd.</t>
        </is>
      </c>
      <c r="B77" s="30" t="inlineStr">
        <is>
          <t>INE451A01017</t>
        </is>
      </c>
      <c r="C77" s="30" t="inlineStr">
        <is>
          <t>Automobiles</t>
        </is>
      </c>
      <c r="D77" s="13" t="n">
        <v>453</v>
      </c>
      <c r="E77" s="14" t="n">
        <v>93.16</v>
      </c>
      <c r="F77" s="15" t="n">
        <v>0.0049</v>
      </c>
      <c r="G77" s="15" t="n"/>
    </row>
    <row r="78">
      <c r="A78" s="12" t="inlineStr">
        <is>
          <t>Aptus Value Housing Finance India Ltd.</t>
        </is>
      </c>
      <c r="B78" s="30" t="inlineStr">
        <is>
          <t>INE852O01025</t>
        </is>
      </c>
      <c r="C78" s="30" t="inlineStr">
        <is>
          <t>Finance</t>
        </is>
      </c>
      <c r="D78" s="13" t="n">
        <v>33338</v>
      </c>
      <c r="E78" s="14" t="n">
        <v>93.05</v>
      </c>
      <c r="F78" s="15" t="n">
        <v>0.0049</v>
      </c>
      <c r="G78" s="15" t="n"/>
    </row>
    <row r="79">
      <c r="A79" s="12" t="inlineStr">
        <is>
          <t>Carborundum Universal Ltd.</t>
        </is>
      </c>
      <c r="B79" s="30" t="inlineStr">
        <is>
          <t>INE120A01034</t>
        </is>
      </c>
      <c r="C79" s="30" t="inlineStr">
        <is>
          <t>Industrial Products</t>
        </is>
      </c>
      <c r="D79" s="13" t="n">
        <v>10865</v>
      </c>
      <c r="E79" s="14" t="n">
        <v>92.98999999999999</v>
      </c>
      <c r="F79" s="15" t="n">
        <v>0.0049</v>
      </c>
      <c r="G79" s="15" t="n"/>
    </row>
    <row r="80">
      <c r="A80" s="12" t="inlineStr">
        <is>
          <t>Atul Ltd.</t>
        </is>
      </c>
      <c r="B80" s="30" t="inlineStr">
        <is>
          <t>INE100A01010</t>
        </is>
      </c>
      <c r="C80" s="30" t="inlineStr">
        <is>
          <t>Chemicals &amp; Petrochemicals</t>
        </is>
      </c>
      <c r="D80" s="13" t="n">
        <v>1499</v>
      </c>
      <c r="E80" s="14" t="n">
        <v>92.05</v>
      </c>
      <c r="F80" s="15" t="n">
        <v>0.0049</v>
      </c>
      <c r="G80" s="15" t="n"/>
    </row>
    <row r="81">
      <c r="A81" s="12" t="inlineStr">
        <is>
          <t>KEC International Ltd.</t>
        </is>
      </c>
      <c r="B81" s="30" t="inlineStr">
        <is>
          <t>INE389H01022</t>
        </is>
      </c>
      <c r="C81" s="30" t="inlineStr">
        <is>
          <t>Construction</t>
        </is>
      </c>
      <c r="D81" s="13" t="n">
        <v>12220</v>
      </c>
      <c r="E81" s="14" t="n">
        <v>90.17</v>
      </c>
      <c r="F81" s="15" t="n">
        <v>0.0048</v>
      </c>
      <c r="G81" s="15" t="n"/>
    </row>
    <row r="82">
      <c r="A82" s="12" t="inlineStr">
        <is>
          <t>Cyient Ltd.</t>
        </is>
      </c>
      <c r="B82" s="30" t="inlineStr">
        <is>
          <t>INE136B01020</t>
        </is>
      </c>
      <c r="C82" s="30" t="inlineStr">
        <is>
          <t>IT - Services</t>
        </is>
      </c>
      <c r="D82" s="13" t="n">
        <v>7971</v>
      </c>
      <c r="E82" s="14" t="n">
        <v>89.09999999999999</v>
      </c>
      <c r="F82" s="15" t="n">
        <v>0.0047</v>
      </c>
      <c r="G82" s="15" t="n"/>
    </row>
    <row r="83">
      <c r="A83" s="12" t="inlineStr">
        <is>
          <t>Craftsman Automation Ltd.</t>
        </is>
      </c>
      <c r="B83" s="30" t="inlineStr">
        <is>
          <t>INE00LO01017</t>
        </is>
      </c>
      <c r="C83" s="30" t="inlineStr">
        <is>
          <t>Auto Components</t>
        </is>
      </c>
      <c r="D83" s="13" t="n">
        <v>1155</v>
      </c>
      <c r="E83" s="14" t="n">
        <v>88.81</v>
      </c>
      <c r="F83" s="15" t="n">
        <v>0.0047</v>
      </c>
      <c r="G83" s="15" t="n"/>
    </row>
    <row r="84">
      <c r="A84" s="12" t="inlineStr">
        <is>
          <t>Castrol India Ltd.</t>
        </is>
      </c>
      <c r="B84" s="30" t="inlineStr">
        <is>
          <t>INE172A01027</t>
        </is>
      </c>
      <c r="C84" s="30" t="inlineStr">
        <is>
          <t>Petroleum Products</t>
        </is>
      </c>
      <c r="D84" s="13" t="n">
        <v>45484</v>
      </c>
      <c r="E84" s="14" t="n">
        <v>87.58</v>
      </c>
      <c r="F84" s="15" t="n">
        <v>0.0046</v>
      </c>
      <c r="G84" s="15" t="n"/>
    </row>
    <row r="85">
      <c r="A85" s="12" t="inlineStr">
        <is>
          <t>PG Electroplast Ltd.</t>
        </is>
      </c>
      <c r="B85" s="30" t="inlineStr">
        <is>
          <t>INE457L01029</t>
        </is>
      </c>
      <c r="C85" s="30" t="inlineStr">
        <is>
          <t>Consumer Durables</t>
        </is>
      </c>
      <c r="D85" s="13" t="n">
        <v>15137</v>
      </c>
      <c r="E85" s="14" t="n">
        <v>87.08</v>
      </c>
      <c r="F85" s="15" t="n">
        <v>0.0046</v>
      </c>
      <c r="G85" s="15" t="n"/>
    </row>
    <row r="86">
      <c r="A86" s="12" t="inlineStr">
        <is>
          <t>Aegis Logistics Ltd.</t>
        </is>
      </c>
      <c r="B86" s="30" t="inlineStr">
        <is>
          <t>INE208C01025</t>
        </is>
      </c>
      <c r="C86" s="30" t="inlineStr">
        <is>
          <t>Gas</t>
        </is>
      </c>
      <c r="D86" s="13" t="n">
        <v>11829</v>
      </c>
      <c r="E86" s="14" t="n">
        <v>84.88</v>
      </c>
      <c r="F86" s="15" t="n">
        <v>0.0045</v>
      </c>
      <c r="G86" s="15" t="n"/>
    </row>
    <row r="87">
      <c r="A87" s="12" t="inlineStr">
        <is>
          <t>Gujarat State Petronet Ltd.</t>
        </is>
      </c>
      <c r="B87" s="30" t="inlineStr">
        <is>
          <t>INE246F01010</t>
        </is>
      </c>
      <c r="C87" s="30" t="inlineStr">
        <is>
          <t>Gas</t>
        </is>
      </c>
      <c r="D87" s="13" t="n">
        <v>27110</v>
      </c>
      <c r="E87" s="14" t="n">
        <v>83.02</v>
      </c>
      <c r="F87" s="15" t="n">
        <v>0.0044</v>
      </c>
      <c r="G87" s="15" t="n"/>
    </row>
    <row r="88">
      <c r="A88" s="12" t="inlineStr">
        <is>
          <t>Aditya Birla Real Estate Ltd.</t>
        </is>
      </c>
      <c r="B88" s="30" t="inlineStr">
        <is>
          <t>INE055A01016</t>
        </is>
      </c>
      <c r="C88" s="30" t="inlineStr">
        <is>
          <t>Paper, Forest &amp; Jute Products</t>
        </is>
      </c>
      <c r="D88" s="13" t="n">
        <v>4929</v>
      </c>
      <c r="E88" s="14" t="n">
        <v>82.55</v>
      </c>
      <c r="F88" s="15" t="n">
        <v>0.0044</v>
      </c>
      <c r="G88" s="15" t="n"/>
    </row>
    <row r="89">
      <c r="A89" s="12" t="inlineStr">
        <is>
          <t>Intellect Design Arena Ltd.</t>
        </is>
      </c>
      <c r="B89" s="30" t="inlineStr">
        <is>
          <t>INE306R01017</t>
        </is>
      </c>
      <c r="C89" s="30" t="inlineStr">
        <is>
          <t>IT - Software</t>
        </is>
      </c>
      <c r="D89" s="13" t="n">
        <v>8429</v>
      </c>
      <c r="E89" s="14" t="n">
        <v>81.84999999999999</v>
      </c>
      <c r="F89" s="15" t="n">
        <v>0.0043</v>
      </c>
      <c r="G89" s="15" t="n"/>
    </row>
    <row r="90">
      <c r="A90" s="12" t="inlineStr">
        <is>
          <t>Granules India Ltd.</t>
        </is>
      </c>
      <c r="B90" s="30" t="inlineStr">
        <is>
          <t>INE101D01020</t>
        </is>
      </c>
      <c r="C90" s="30" t="inlineStr">
        <is>
          <t>Pharmaceuticals &amp; Biotechnology</t>
        </is>
      </c>
      <c r="D90" s="13" t="n">
        <v>13662</v>
      </c>
      <c r="E90" s="14" t="n">
        <v>81.77</v>
      </c>
      <c r="F90" s="15" t="n">
        <v>0.0043</v>
      </c>
      <c r="G90" s="15" t="n"/>
    </row>
    <row r="91">
      <c r="A91" s="12" t="inlineStr">
        <is>
          <t>Jubilant Pharmova Ltd.</t>
        </is>
      </c>
      <c r="B91" s="30" t="inlineStr">
        <is>
          <t>INE700A01033</t>
        </is>
      </c>
      <c r="C91" s="30" t="inlineStr">
        <is>
          <t>Pharmaceuticals &amp; Biotechnology</t>
        </is>
      </c>
      <c r="D91" s="13" t="n">
        <v>7582</v>
      </c>
      <c r="E91" s="14" t="n">
        <v>81.38</v>
      </c>
      <c r="F91" s="15" t="n">
        <v>0.0043</v>
      </c>
      <c r="G91" s="15" t="n"/>
    </row>
    <row r="92">
      <c r="A92" s="12" t="inlineStr">
        <is>
          <t>Deepak Fertilizers &amp; Petrochem Corp Ltd.</t>
        </is>
      </c>
      <c r="B92" s="30" t="inlineStr">
        <is>
          <t>INE501A01019</t>
        </is>
      </c>
      <c r="C92" s="30" t="inlineStr">
        <is>
          <t>Chemicals &amp; Petrochemicals</t>
        </is>
      </c>
      <c r="D92" s="13" t="n">
        <v>6322</v>
      </c>
      <c r="E92" s="14" t="n">
        <v>81.37</v>
      </c>
      <c r="F92" s="15" t="n">
        <v>0.0043</v>
      </c>
      <c r="G92" s="15" t="n"/>
    </row>
    <row r="93">
      <c r="A93" s="12" t="inlineStr">
        <is>
          <t>Cohance Lifesciences Ltd.</t>
        </is>
      </c>
      <c r="B93" s="30" t="inlineStr">
        <is>
          <t>INE03QK01018</t>
        </is>
      </c>
      <c r="C93" s="30" t="inlineStr">
        <is>
          <t>Pharmaceuticals &amp; Biotechnology</t>
        </is>
      </c>
      <c r="D93" s="13" t="n">
        <v>15318</v>
      </c>
      <c r="E93" s="14" t="n">
        <v>80.97</v>
      </c>
      <c r="F93" s="15" t="n">
        <v>0.0043</v>
      </c>
      <c r="G93" s="15" t="n"/>
    </row>
    <row r="94">
      <c r="A94" s="12" t="inlineStr">
        <is>
          <t>Jyoti CNC Automation Ltd.</t>
        </is>
      </c>
      <c r="B94" s="30" t="inlineStr">
        <is>
          <t>INE980O01024</t>
        </is>
      </c>
      <c r="C94" s="30" t="inlineStr">
        <is>
          <t>Industrial Manufacturing</t>
        </is>
      </c>
      <c r="D94" s="13" t="n">
        <v>8026</v>
      </c>
      <c r="E94" s="14" t="n">
        <v>79.40000000000001</v>
      </c>
      <c r="F94" s="15" t="n">
        <v>0.0042</v>
      </c>
      <c r="G94" s="15" t="n"/>
    </row>
    <row r="95">
      <c r="A95" s="12" t="inlineStr">
        <is>
          <t>Anant Raj Ltd.</t>
        </is>
      </c>
      <c r="B95" s="30" t="inlineStr">
        <is>
          <t>INE242C01024</t>
        </is>
      </c>
      <c r="C95" s="30" t="inlineStr">
        <is>
          <t>Realty</t>
        </is>
      </c>
      <c r="D95" s="13" t="n">
        <v>14392</v>
      </c>
      <c r="E95" s="14" t="n">
        <v>78.77</v>
      </c>
      <c r="F95" s="15" t="n">
        <v>0.0042</v>
      </c>
      <c r="G95" s="15" t="n"/>
    </row>
    <row r="96">
      <c r="A96" s="12" t="inlineStr">
        <is>
          <t>Jaiprakash Power Ventures Ltd.</t>
        </is>
      </c>
      <c r="B96" s="30" t="inlineStr">
        <is>
          <t>INE351F01018</t>
        </is>
      </c>
      <c r="C96" s="30" t="inlineStr">
        <is>
          <t>Power</t>
        </is>
      </c>
      <c r="D96" s="13" t="n">
        <v>458437</v>
      </c>
      <c r="E96" s="14" t="n">
        <v>78.76000000000001</v>
      </c>
      <c r="F96" s="15" t="n">
        <v>0.0042</v>
      </c>
      <c r="G96" s="15" t="n"/>
    </row>
    <row r="97">
      <c r="A97" s="12" t="inlineStr">
        <is>
          <t>Zee Entertainment Enterprises Ltd.</t>
        </is>
      </c>
      <c r="B97" s="30" t="inlineStr">
        <is>
          <t>INE256A01028</t>
        </is>
      </c>
      <c r="C97" s="30" t="inlineStr">
        <is>
          <t>Entertainment</t>
        </is>
      </c>
      <c r="D97" s="13" t="n">
        <v>86705</v>
      </c>
      <c r="E97" s="14" t="n">
        <v>78</v>
      </c>
      <c r="F97" s="15" t="n">
        <v>0.0041</v>
      </c>
      <c r="G97" s="15" t="n"/>
    </row>
    <row r="98">
      <c r="A98" s="12" t="inlineStr">
        <is>
          <t>Go Digit General Insurance Ltd.</t>
        </is>
      </c>
      <c r="B98" s="30" t="inlineStr">
        <is>
          <t>INE03JT01014</t>
        </is>
      </c>
      <c r="C98" s="30" t="inlineStr">
        <is>
          <t>Insurance</t>
        </is>
      </c>
      <c r="D98" s="13" t="n">
        <v>22601</v>
      </c>
      <c r="E98" s="14" t="n">
        <v>77.88</v>
      </c>
      <c r="F98" s="15" t="n">
        <v>0.0041</v>
      </c>
      <c r="G98" s="15" t="n"/>
    </row>
    <row r="99">
      <c r="A99" s="12" t="inlineStr">
        <is>
          <t>Eris Lifesciences Ltd.</t>
        </is>
      </c>
      <c r="B99" s="30" t="inlineStr">
        <is>
          <t>INE406M01024</t>
        </is>
      </c>
      <c r="C99" s="30" t="inlineStr">
        <is>
          <t>Pharmaceuticals &amp; Biotechnology</t>
        </is>
      </c>
      <c r="D99" s="13" t="n">
        <v>5085</v>
      </c>
      <c r="E99" s="14" t="n">
        <v>76.56</v>
      </c>
      <c r="F99" s="15" t="n">
        <v>0.004</v>
      </c>
      <c r="G99" s="15" t="n"/>
    </row>
    <row r="100">
      <c r="A100" s="12" t="inlineStr">
        <is>
          <t>Usha Martin Ltd.</t>
        </is>
      </c>
      <c r="B100" s="30" t="inlineStr">
        <is>
          <t>INE228A01035</t>
        </is>
      </c>
      <c r="C100" s="30" t="inlineStr">
        <is>
          <t>Industrial Products</t>
        </is>
      </c>
      <c r="D100" s="13" t="n">
        <v>16816</v>
      </c>
      <c r="E100" s="14" t="n">
        <v>76.34</v>
      </c>
      <c r="F100" s="15" t="n">
        <v>0.004</v>
      </c>
      <c r="G100" s="15" t="n"/>
    </row>
    <row r="101">
      <c r="A101" s="12" t="inlineStr">
        <is>
          <t>Natco Pharma Ltd.</t>
        </is>
      </c>
      <c r="B101" s="30" t="inlineStr">
        <is>
          <t>INE987B01026</t>
        </is>
      </c>
      <c r="C101" s="30" t="inlineStr">
        <is>
          <t>Pharmaceuticals &amp; Biotechnology</t>
        </is>
      </c>
      <c r="D101" s="13" t="n">
        <v>8448</v>
      </c>
      <c r="E101" s="14" t="n">
        <v>76.29000000000001</v>
      </c>
      <c r="F101" s="15" t="n">
        <v>0.004</v>
      </c>
      <c r="G101" s="15" t="n"/>
    </row>
    <row r="102">
      <c r="A102" s="12" t="inlineStr">
        <is>
          <t>Zensar Technologies Ltd.</t>
        </is>
      </c>
      <c r="B102" s="30" t="inlineStr">
        <is>
          <t>INE520A01027</t>
        </is>
      </c>
      <c r="C102" s="30" t="inlineStr">
        <is>
          <t>IT - Software</t>
        </is>
      </c>
      <c r="D102" s="13" t="n">
        <v>10798</v>
      </c>
      <c r="E102" s="14" t="n">
        <v>75.98</v>
      </c>
      <c r="F102" s="15" t="n">
        <v>0.004</v>
      </c>
      <c r="G102" s="15" t="n"/>
    </row>
    <row r="103">
      <c r="A103" s="12" t="inlineStr">
        <is>
          <t>Kajaria Ceramics Ltd.</t>
        </is>
      </c>
      <c r="B103" s="30" t="inlineStr">
        <is>
          <t>INE217B01036</t>
        </is>
      </c>
      <c r="C103" s="30" t="inlineStr">
        <is>
          <t>Consumer Durables</t>
        </is>
      </c>
      <c r="D103" s="13" t="n">
        <v>7812</v>
      </c>
      <c r="E103" s="14" t="n">
        <v>75.66</v>
      </c>
      <c r="F103" s="15" t="n">
        <v>0.004</v>
      </c>
      <c r="G103" s="15" t="n"/>
    </row>
    <row r="104">
      <c r="A104" s="12" t="inlineStr">
        <is>
          <t>Inventurus Knowledge Solutions Ltd.</t>
        </is>
      </c>
      <c r="B104" s="30" t="inlineStr">
        <is>
          <t>INE115Q01022</t>
        </is>
      </c>
      <c r="C104" s="30" t="inlineStr">
        <is>
          <t>IT - Services</t>
        </is>
      </c>
      <c r="D104" s="13" t="n">
        <v>4562</v>
      </c>
      <c r="E104" s="14" t="n">
        <v>75.63</v>
      </c>
      <c r="F104" s="15" t="n">
        <v>0.004</v>
      </c>
      <c r="G104" s="15" t="n"/>
    </row>
    <row r="105">
      <c r="A105" s="12" t="inlineStr">
        <is>
          <t>CEAT Ltd.</t>
        </is>
      </c>
      <c r="B105" s="30" t="inlineStr">
        <is>
          <t>INE482A01020</t>
        </is>
      </c>
      <c r="C105" s="30" t="inlineStr">
        <is>
          <t>Auto Components</t>
        </is>
      </c>
      <c r="D105" s="13" t="n">
        <v>1976</v>
      </c>
      <c r="E105" s="14" t="n">
        <v>75.34</v>
      </c>
      <c r="F105" s="15" t="n">
        <v>0.004</v>
      </c>
      <c r="G105" s="15" t="n"/>
    </row>
    <row r="106">
      <c r="A106" s="12" t="inlineStr">
        <is>
          <t>Sagility Ltd.</t>
        </is>
      </c>
      <c r="B106" s="30" t="inlineStr">
        <is>
          <t>INE0W2G01015</t>
        </is>
      </c>
      <c r="C106" s="30" t="inlineStr">
        <is>
          <t>IT - Services</t>
        </is>
      </c>
      <c r="D106" s="13" t="n">
        <v>144212</v>
      </c>
      <c r="E106" s="14" t="n">
        <v>75.02</v>
      </c>
      <c r="F106" s="15" t="n">
        <v>0.004</v>
      </c>
      <c r="G106" s="15" t="n"/>
    </row>
    <row r="107">
      <c r="A107" s="12" t="inlineStr">
        <is>
          <t>Lemon Tree Hotels Ltd.</t>
        </is>
      </c>
      <c r="B107" s="30" t="inlineStr">
        <is>
          <t>INE970X01018</t>
        </is>
      </c>
      <c r="C107" s="30" t="inlineStr">
        <is>
          <t>Leisure Services</t>
        </is>
      </c>
      <c r="D107" s="13" t="n">
        <v>46797</v>
      </c>
      <c r="E107" s="14" t="n">
        <v>74.53</v>
      </c>
      <c r="F107" s="15" t="n">
        <v>0.0039</v>
      </c>
      <c r="G107" s="15" t="n"/>
    </row>
    <row r="108">
      <c r="A108" s="12" t="inlineStr">
        <is>
          <t>Nava Ltd.</t>
        </is>
      </c>
      <c r="B108" s="30" t="inlineStr">
        <is>
          <t>INE725A01030</t>
        </is>
      </c>
      <c r="C108" s="30" t="inlineStr">
        <is>
          <t>Power</t>
        </is>
      </c>
      <c r="D108" s="13" t="n">
        <v>13054</v>
      </c>
      <c r="E108" s="14" t="n">
        <v>74.06999999999999</v>
      </c>
      <c r="F108" s="15" t="n">
        <v>0.0039</v>
      </c>
      <c r="G108" s="15" t="n"/>
    </row>
    <row r="109">
      <c r="A109" s="12" t="inlineStr">
        <is>
          <t>Can Fin Homes Ltd.</t>
        </is>
      </c>
      <c r="B109" s="30" t="inlineStr">
        <is>
          <t>INE477A01020</t>
        </is>
      </c>
      <c r="C109" s="30" t="inlineStr">
        <is>
          <t>Finance</t>
        </is>
      </c>
      <c r="D109" s="13" t="n">
        <v>7935</v>
      </c>
      <c r="E109" s="14" t="n">
        <v>73.8</v>
      </c>
      <c r="F109" s="15" t="n">
        <v>0.0039</v>
      </c>
      <c r="G109" s="15" t="n"/>
    </row>
    <row r="110">
      <c r="A110" s="12" t="inlineStr">
        <is>
          <t>Data Patterns (India) Ltd.</t>
        </is>
      </c>
      <c r="B110" s="30" t="inlineStr">
        <is>
          <t>INE0IX101010</t>
        </is>
      </c>
      <c r="C110" s="30" t="inlineStr">
        <is>
          <t>Aerospace &amp; Defense</t>
        </is>
      </c>
      <c r="D110" s="13" t="n">
        <v>2788</v>
      </c>
      <c r="E110" s="14" t="n">
        <v>73.23</v>
      </c>
      <c r="F110" s="15" t="n">
        <v>0.0039</v>
      </c>
      <c r="G110" s="15" t="n"/>
    </row>
    <row r="111">
      <c r="A111" s="12" t="inlineStr">
        <is>
          <t>Maharashtra Scooters Ltd.</t>
        </is>
      </c>
      <c r="B111" s="30" t="inlineStr">
        <is>
          <t>INE288A01013</t>
        </is>
      </c>
      <c r="C111" s="30" t="inlineStr">
        <is>
          <t>Finance</t>
        </is>
      </c>
      <c r="D111" s="13" t="n">
        <v>512</v>
      </c>
      <c r="E111" s="14" t="n">
        <v>72.81999999999999</v>
      </c>
      <c r="F111" s="15" t="n">
        <v>0.0038</v>
      </c>
      <c r="G111" s="15" t="n"/>
    </row>
    <row r="112">
      <c r="A112" s="12" t="inlineStr">
        <is>
          <t>Aarti Industries Ltd.</t>
        </is>
      </c>
      <c r="B112" s="30" t="inlineStr">
        <is>
          <t>INE769A01020</t>
        </is>
      </c>
      <c r="C112" s="30" t="inlineStr">
        <is>
          <t>Chemicals &amp; Petrochemicals</t>
        </is>
      </c>
      <c r="D112" s="13" t="n">
        <v>19339</v>
      </c>
      <c r="E112" s="14" t="n">
        <v>72.31</v>
      </c>
      <c r="F112" s="15" t="n">
        <v>0.0038</v>
      </c>
      <c r="G112" s="15" t="n"/>
    </row>
    <row r="113">
      <c r="A113" s="12" t="inlineStr">
        <is>
          <t>Pfizer Ltd.</t>
        </is>
      </c>
      <c r="B113" s="30" t="inlineStr">
        <is>
          <t>INE182A01018</t>
        </is>
      </c>
      <c r="C113" s="30" t="inlineStr">
        <is>
          <t>Pharmaceuticals &amp; Biotechnology</t>
        </is>
      </c>
      <c r="D113" s="13" t="n">
        <v>1428</v>
      </c>
      <c r="E113" s="14" t="n">
        <v>71.22</v>
      </c>
      <c r="F113" s="15" t="n">
        <v>0.0038</v>
      </c>
      <c r="G113" s="15" t="n"/>
    </row>
    <row r="114">
      <c r="A114" s="12" t="inlineStr">
        <is>
          <t>Chambal Fertilizers &amp; Chemicals Ltd.</t>
        </is>
      </c>
      <c r="B114" s="30" t="inlineStr">
        <is>
          <t>INE085A01013</t>
        </is>
      </c>
      <c r="C114" s="30" t="inlineStr">
        <is>
          <t>Fertilizers &amp; Agrochemicals</t>
        </is>
      </c>
      <c r="D114" s="13" t="n">
        <v>14285</v>
      </c>
      <c r="E114" s="14" t="n">
        <v>68.87</v>
      </c>
      <c r="F114" s="15" t="n">
        <v>0.0036</v>
      </c>
      <c r="G114" s="15" t="n"/>
    </row>
    <row r="115">
      <c r="A115" s="12" t="inlineStr">
        <is>
          <t>EIH Ltd.</t>
        </is>
      </c>
      <c r="B115" s="30" t="inlineStr">
        <is>
          <t>INE230A01023</t>
        </is>
      </c>
      <c r="C115" s="30" t="inlineStr">
        <is>
          <t>Leisure Services</t>
        </is>
      </c>
      <c r="D115" s="13" t="n">
        <v>18670</v>
      </c>
      <c r="E115" s="14" t="n">
        <v>68.75</v>
      </c>
      <c r="F115" s="15" t="n">
        <v>0.0036</v>
      </c>
      <c r="G115" s="15" t="n"/>
    </row>
    <row r="116">
      <c r="A116" s="12" t="inlineStr">
        <is>
          <t>HFCL Ltd.</t>
        </is>
      </c>
      <c r="B116" s="30" t="inlineStr">
        <is>
          <t>INE548A01028</t>
        </is>
      </c>
      <c r="C116" s="30" t="inlineStr">
        <is>
          <t>Telecom - Services</t>
        </is>
      </c>
      <c r="D116" s="13" t="n">
        <v>100904</v>
      </c>
      <c r="E116" s="14" t="n">
        <v>68.40000000000001</v>
      </c>
      <c r="F116" s="15" t="n">
        <v>0.0036</v>
      </c>
      <c r="G116" s="15" t="n"/>
    </row>
    <row r="117">
      <c r="A117" s="12" t="inlineStr">
        <is>
          <t>PVR Inox Ltd.</t>
        </is>
      </c>
      <c r="B117" s="30" t="inlineStr">
        <is>
          <t>INE191H01014</t>
        </is>
      </c>
      <c r="C117" s="30" t="inlineStr">
        <is>
          <t>Entertainment</t>
        </is>
      </c>
      <c r="D117" s="13" t="n">
        <v>6716</v>
      </c>
      <c r="E117" s="14" t="n">
        <v>68.18000000000001</v>
      </c>
      <c r="F117" s="15" t="n">
        <v>0.0036</v>
      </c>
      <c r="G117" s="15" t="n"/>
    </row>
    <row r="118">
      <c r="A118" s="12" t="inlineStr">
        <is>
          <t>Birlasoft Ltd.</t>
        </is>
      </c>
      <c r="B118" s="30" t="inlineStr">
        <is>
          <t>INE836A01035</t>
        </is>
      </c>
      <c r="C118" s="30" t="inlineStr">
        <is>
          <t>IT - Software</t>
        </is>
      </c>
      <c r="D118" s="13" t="n">
        <v>15567</v>
      </c>
      <c r="E118" s="14" t="n">
        <v>67.45</v>
      </c>
      <c r="F118" s="15" t="n">
        <v>0.0036</v>
      </c>
      <c r="G118" s="15" t="n"/>
    </row>
    <row r="119">
      <c r="A119" s="12" t="inlineStr">
        <is>
          <t>Garden Reach Shipbuilders &amp; Engineers</t>
        </is>
      </c>
      <c r="B119" s="30" t="inlineStr">
        <is>
          <t>INE382Z01011</t>
        </is>
      </c>
      <c r="C119" s="30" t="inlineStr">
        <is>
          <t>Aerospace &amp; Defense</t>
        </is>
      </c>
      <c r="D119" s="13" t="n">
        <v>2758</v>
      </c>
      <c r="E119" s="14" t="n">
        <v>67.41</v>
      </c>
      <c r="F119" s="15" t="n">
        <v>0.0036</v>
      </c>
      <c r="G119" s="15" t="n"/>
    </row>
    <row r="120">
      <c r="A120" s="12" t="inlineStr">
        <is>
          <t>Titagarh Rail Systems Ltd.</t>
        </is>
      </c>
      <c r="B120" s="30" t="inlineStr">
        <is>
          <t>INE615H01020</t>
        </is>
      </c>
      <c r="C120" s="30" t="inlineStr">
        <is>
          <t>Industrial Manufacturing</t>
        </is>
      </c>
      <c r="D120" s="13" t="n">
        <v>7544</v>
      </c>
      <c r="E120" s="14" t="n">
        <v>67.29000000000001</v>
      </c>
      <c r="F120" s="15" t="n">
        <v>0.0036</v>
      </c>
      <c r="G120" s="15" t="n"/>
    </row>
    <row r="121">
      <c r="A121" s="12" t="inlineStr">
        <is>
          <t>BEML Ltd.</t>
        </is>
      </c>
      <c r="B121" s="30" t="inlineStr">
        <is>
          <t>INE258A01024</t>
        </is>
      </c>
      <c r="C121" s="30" t="inlineStr">
        <is>
          <t>Agricultural, Commercial &amp; Construction Vehicles</t>
        </is>
      </c>
      <c r="D121" s="13" t="n">
        <v>3601</v>
      </c>
      <c r="E121" s="14" t="n">
        <v>66.97</v>
      </c>
      <c r="F121" s="15" t="n">
        <v>0.0035</v>
      </c>
      <c r="G121" s="15" t="n"/>
    </row>
    <row r="122">
      <c r="A122" s="12" t="inlineStr">
        <is>
          <t>Capri Global Capital Ltd.</t>
        </is>
      </c>
      <c r="B122" s="30" t="inlineStr">
        <is>
          <t>INE180C01042</t>
        </is>
      </c>
      <c r="C122" s="30" t="inlineStr">
        <is>
          <t>Finance</t>
        </is>
      </c>
      <c r="D122" s="13" t="n">
        <v>36371</v>
      </c>
      <c r="E122" s="14" t="n">
        <v>66.5</v>
      </c>
      <c r="F122" s="15" t="n">
        <v>0.0035</v>
      </c>
      <c r="G122" s="15" t="n"/>
    </row>
    <row r="123">
      <c r="A123" s="12" t="inlineStr">
        <is>
          <t>Sonata Software Ltd.</t>
        </is>
      </c>
      <c r="B123" s="30" t="inlineStr">
        <is>
          <t>INE269A01021</t>
        </is>
      </c>
      <c r="C123" s="30" t="inlineStr">
        <is>
          <t>IT - Software</t>
        </is>
      </c>
      <c r="D123" s="13" t="n">
        <v>18328</v>
      </c>
      <c r="E123" s="14" t="n">
        <v>65.95</v>
      </c>
      <c r="F123" s="15" t="n">
        <v>0.0035</v>
      </c>
      <c r="G123" s="15" t="n"/>
    </row>
    <row r="124">
      <c r="A124" s="12" t="inlineStr">
        <is>
          <t>Creditaccess Grameen Ltd.</t>
        </is>
      </c>
      <c r="B124" s="30" t="inlineStr">
        <is>
          <t>INE741K01010</t>
        </is>
      </c>
      <c r="C124" s="30" t="inlineStr">
        <is>
          <t>Finance</t>
        </is>
      </c>
      <c r="D124" s="13" t="n">
        <v>5079</v>
      </c>
      <c r="E124" s="14" t="n">
        <v>64.69</v>
      </c>
      <c r="F124" s="15" t="n">
        <v>0.0034</v>
      </c>
      <c r="G124" s="15" t="n"/>
    </row>
    <row r="125">
      <c r="A125" s="12" t="inlineStr">
        <is>
          <t>Gillette India Ltd.</t>
        </is>
      </c>
      <c r="B125" s="30" t="inlineStr">
        <is>
          <t>INE322A01010</t>
        </is>
      </c>
      <c r="C125" s="30" t="inlineStr">
        <is>
          <t>Personal Products</t>
        </is>
      </c>
      <c r="D125" s="13" t="n">
        <v>766</v>
      </c>
      <c r="E125" s="14" t="n">
        <v>64.06</v>
      </c>
      <c r="F125" s="15" t="n">
        <v>0.0034</v>
      </c>
      <c r="G125" s="15" t="n"/>
    </row>
    <row r="126">
      <c r="A126" s="12" t="inlineStr">
        <is>
          <t>Indiamart Intermesh Ltd.</t>
        </is>
      </c>
      <c r="B126" s="30" t="inlineStr">
        <is>
          <t>INE933S01016</t>
        </is>
      </c>
      <c r="C126" s="30" t="inlineStr">
        <is>
          <t>Retailing</t>
        </is>
      </c>
      <c r="D126" s="13" t="n">
        <v>2880</v>
      </c>
      <c r="E126" s="14" t="n">
        <v>64.04000000000001</v>
      </c>
      <c r="F126" s="15" t="n">
        <v>0.0034</v>
      </c>
      <c r="G126" s="15" t="n"/>
    </row>
    <row r="127">
      <c r="A127" s="12" t="inlineStr">
        <is>
          <t>Poly Medicure Ltd.</t>
        </is>
      </c>
      <c r="B127" s="30" t="inlineStr">
        <is>
          <t>INE205C01021</t>
        </is>
      </c>
      <c r="C127" s="30" t="inlineStr">
        <is>
          <t>Healthcare Equipment &amp; Supplies</t>
        </is>
      </c>
      <c r="D127" s="13" t="n">
        <v>3596</v>
      </c>
      <c r="E127" s="14" t="n">
        <v>63.78</v>
      </c>
      <c r="F127" s="15" t="n">
        <v>0.0034</v>
      </c>
      <c r="G127" s="15" t="n"/>
    </row>
    <row r="128">
      <c r="A128" s="12" t="inlineStr">
        <is>
          <t>CCL Products (India) Ltd.</t>
        </is>
      </c>
      <c r="B128" s="30" t="inlineStr">
        <is>
          <t>INE421D01022</t>
        </is>
      </c>
      <c r="C128" s="30" t="inlineStr">
        <is>
          <t>Agricultural Food &amp; other Products</t>
        </is>
      </c>
      <c r="D128" s="13" t="n">
        <v>6644</v>
      </c>
      <c r="E128" s="14" t="n">
        <v>62.73</v>
      </c>
      <c r="F128" s="15" t="n">
        <v>0.0033</v>
      </c>
      <c r="G128" s="15" t="n"/>
    </row>
    <row r="129">
      <c r="A129" s="12" t="inlineStr">
        <is>
          <t>Rainbow Children's Medicare Ltd.</t>
        </is>
      </c>
      <c r="B129" s="30" t="inlineStr">
        <is>
          <t>INE961O01016</t>
        </is>
      </c>
      <c r="C129" s="30" t="inlineStr">
        <is>
          <t>Healthcare Services</t>
        </is>
      </c>
      <c r="D129" s="13" t="n">
        <v>4706</v>
      </c>
      <c r="E129" s="14" t="n">
        <v>62.12</v>
      </c>
      <c r="F129" s="15" t="n">
        <v>0.0033</v>
      </c>
      <c r="G129" s="15" t="n"/>
    </row>
    <row r="130">
      <c r="A130" s="12" t="inlineStr">
        <is>
          <t>NCC Ltd.</t>
        </is>
      </c>
      <c r="B130" s="30" t="inlineStr">
        <is>
          <t>INE868B01028</t>
        </is>
      </c>
      <c r="C130" s="30" t="inlineStr">
        <is>
          <t>Construction</t>
        </is>
      </c>
      <c r="D130" s="13" t="n">
        <v>38516</v>
      </c>
      <c r="E130" s="14" t="n">
        <v>61.8</v>
      </c>
      <c r="F130" s="15" t="n">
        <v>0.0033</v>
      </c>
      <c r="G130" s="15" t="n"/>
    </row>
    <row r="131">
      <c r="A131" s="12" t="inlineStr">
        <is>
          <t>Swan Corp Ltd.</t>
        </is>
      </c>
      <c r="B131" s="30" t="inlineStr">
        <is>
          <t>INE665A01038</t>
        </is>
      </c>
      <c r="C131" s="30" t="inlineStr">
        <is>
          <t>Chemicals &amp; Petrochemicals</t>
        </is>
      </c>
      <c r="D131" s="13" t="n">
        <v>13137</v>
      </c>
      <c r="E131" s="14" t="n">
        <v>61.59</v>
      </c>
      <c r="F131" s="15" t="n">
        <v>0.0033</v>
      </c>
      <c r="G131" s="15" t="n"/>
    </row>
    <row r="132">
      <c r="A132" s="12" t="inlineStr">
        <is>
          <t>Godawari Power And Ispat Ltd.</t>
        </is>
      </c>
      <c r="B132" s="30" t="inlineStr">
        <is>
          <t>INE177H01039</t>
        </is>
      </c>
      <c r="C132" s="30" t="inlineStr">
        <is>
          <t>Industrial Products</t>
        </is>
      </c>
      <c r="D132" s="13" t="n">
        <v>23035</v>
      </c>
      <c r="E132" s="14" t="n">
        <v>61.29</v>
      </c>
      <c r="F132" s="15" t="n">
        <v>0.0032</v>
      </c>
      <c r="G132" s="15" t="n"/>
    </row>
    <row r="133">
      <c r="A133" s="12" t="inlineStr">
        <is>
          <t>Sobha Ltd.</t>
        </is>
      </c>
      <c r="B133" s="30" t="inlineStr">
        <is>
          <t>INE671H01015</t>
        </is>
      </c>
      <c r="C133" s="30" t="inlineStr">
        <is>
          <t>Realty</t>
        </is>
      </c>
      <c r="D133" s="13" t="n">
        <v>4193</v>
      </c>
      <c r="E133" s="14" t="n">
        <v>61.19</v>
      </c>
      <c r="F133" s="15" t="n">
        <v>0.0032</v>
      </c>
      <c r="G133" s="15" t="n"/>
    </row>
    <row r="134">
      <c r="A134" s="12" t="inlineStr">
        <is>
          <t>Mahanagar Gas Ltd.</t>
        </is>
      </c>
      <c r="B134" s="30" t="inlineStr">
        <is>
          <t>INE002S01010</t>
        </is>
      </c>
      <c r="C134" s="30" t="inlineStr">
        <is>
          <t>Gas</t>
        </is>
      </c>
      <c r="D134" s="13" t="n">
        <v>5363</v>
      </c>
      <c r="E134" s="14" t="n">
        <v>60.93</v>
      </c>
      <c r="F134" s="15" t="n">
        <v>0.0032</v>
      </c>
      <c r="G134" s="15" t="n"/>
    </row>
    <row r="135">
      <c r="A135" s="12" t="inlineStr">
        <is>
          <t>Ola Electric Mobility Ltd.</t>
        </is>
      </c>
      <c r="B135" s="30" t="inlineStr">
        <is>
          <t>INE0LXG01040</t>
        </is>
      </c>
      <c r="C135" s="30" t="inlineStr">
        <is>
          <t>Automobiles</t>
        </is>
      </c>
      <c r="D135" s="13" t="n">
        <v>164924</v>
      </c>
      <c r="E135" s="14" t="n">
        <v>59.77</v>
      </c>
      <c r="F135" s="15" t="n">
        <v>0.0032</v>
      </c>
      <c r="G135" s="15" t="n"/>
    </row>
    <row r="136">
      <c r="A136" s="12" t="inlineStr">
        <is>
          <t>Brainbees Solutions Ltd.</t>
        </is>
      </c>
      <c r="B136" s="30" t="inlineStr">
        <is>
          <t>INE02RE01045</t>
        </is>
      </c>
      <c r="C136" s="30" t="inlineStr">
        <is>
          <t>Retailing</t>
        </is>
      </c>
      <c r="D136" s="13" t="n">
        <v>20787</v>
      </c>
      <c r="E136" s="14" t="n">
        <v>59.64</v>
      </c>
      <c r="F136" s="15" t="n">
        <v>0.0032</v>
      </c>
      <c r="G136" s="15" t="n"/>
    </row>
    <row r="137">
      <c r="A137" s="12" t="inlineStr">
        <is>
          <t>Zen Technologies Ltd.</t>
        </is>
      </c>
      <c r="B137" s="30" t="inlineStr">
        <is>
          <t>INE251B01027</t>
        </is>
      </c>
      <c r="C137" s="30" t="inlineStr">
        <is>
          <t>Aerospace &amp; Defense</t>
        </is>
      </c>
      <c r="D137" s="13" t="n">
        <v>4341</v>
      </c>
      <c r="E137" s="14" t="n">
        <v>59.4</v>
      </c>
      <c r="F137" s="15" t="n">
        <v>0.0031</v>
      </c>
      <c r="G137" s="15" t="n"/>
    </row>
    <row r="138">
      <c r="A138" s="12" t="inlineStr">
        <is>
          <t>Chalet Hotels Ltd.</t>
        </is>
      </c>
      <c r="B138" s="30" t="inlineStr">
        <is>
          <t>INE427F01016</t>
        </is>
      </c>
      <c r="C138" s="30" t="inlineStr">
        <is>
          <t>Leisure Services</t>
        </is>
      </c>
      <c r="D138" s="13" t="n">
        <v>6722</v>
      </c>
      <c r="E138" s="14" t="n">
        <v>58.52</v>
      </c>
      <c r="F138" s="15" t="n">
        <v>0.0031</v>
      </c>
      <c r="G138" s="15" t="n"/>
    </row>
    <row r="139">
      <c r="A139" s="12" t="inlineStr">
        <is>
          <t>Triveni Turbine Ltd.</t>
        </is>
      </c>
      <c r="B139" s="30" t="inlineStr">
        <is>
          <t>INE152M01016</t>
        </is>
      </c>
      <c r="C139" s="30" t="inlineStr">
        <is>
          <t>Electrical Equipment</t>
        </is>
      </c>
      <c r="D139" s="13" t="n">
        <v>10859</v>
      </c>
      <c r="E139" s="14" t="n">
        <v>58.45</v>
      </c>
      <c r="F139" s="15" t="n">
        <v>0.0031</v>
      </c>
      <c r="G139" s="15" t="n"/>
    </row>
    <row r="140">
      <c r="A140" s="12" t="inlineStr">
        <is>
          <t>V-Guard Industries Ltd.</t>
        </is>
      </c>
      <c r="B140" s="30" t="inlineStr">
        <is>
          <t>INE951I01027</t>
        </is>
      </c>
      <c r="C140" s="30" t="inlineStr">
        <is>
          <t>Consumer Durables</t>
        </is>
      </c>
      <c r="D140" s="13" t="n">
        <v>17803</v>
      </c>
      <c r="E140" s="14" t="n">
        <v>58.39</v>
      </c>
      <c r="F140" s="15" t="n">
        <v>0.0031</v>
      </c>
      <c r="G140" s="15" t="n"/>
    </row>
    <row r="141">
      <c r="A141" s="12" t="inlineStr">
        <is>
          <t>Aditya Birla Lifestyle Brands Ltd.</t>
        </is>
      </c>
      <c r="B141" s="30" t="inlineStr">
        <is>
          <t>INE14LE01019</t>
        </is>
      </c>
      <c r="C141" s="30" t="inlineStr">
        <is>
          <t>Retailing</t>
        </is>
      </c>
      <c r="D141" s="13" t="n">
        <v>45706</v>
      </c>
      <c r="E141" s="14" t="n">
        <v>58.31</v>
      </c>
      <c r="F141" s="15" t="n">
        <v>0.0031</v>
      </c>
      <c r="G141" s="15" t="n"/>
    </row>
    <row r="142">
      <c r="A142" s="12" t="inlineStr">
        <is>
          <t>Choice International Ltd.</t>
        </is>
      </c>
      <c r="B142" s="30" t="inlineStr">
        <is>
          <t>INE102B01014</t>
        </is>
      </c>
      <c r="C142" s="30" t="inlineStr">
        <is>
          <t>Finance</t>
        </is>
      </c>
      <c r="D142" s="13" t="n">
        <v>6895</v>
      </c>
      <c r="E142" s="14" t="n">
        <v>57.67</v>
      </c>
      <c r="F142" s="15" t="n">
        <v>0.003</v>
      </c>
      <c r="G142" s="15" t="n"/>
    </row>
    <row r="143">
      <c r="A143" s="12" t="inlineStr">
        <is>
          <t>JK Tyre &amp; Industries Ltd.</t>
        </is>
      </c>
      <c r="B143" s="30" t="inlineStr">
        <is>
          <t>INE573A01042</t>
        </is>
      </c>
      <c r="C143" s="30" t="inlineStr">
        <is>
          <t>Auto Components</t>
        </is>
      </c>
      <c r="D143" s="13" t="n">
        <v>11434</v>
      </c>
      <c r="E143" s="14" t="n">
        <v>57.48</v>
      </c>
      <c r="F143" s="15" t="n">
        <v>0.003</v>
      </c>
      <c r="G143" s="15" t="n"/>
    </row>
    <row r="144">
      <c r="A144" s="12" t="inlineStr">
        <is>
          <t>Sapphire Foods India Ltd.</t>
        </is>
      </c>
      <c r="B144" s="30" t="inlineStr">
        <is>
          <t>INE806T01020</t>
        </is>
      </c>
      <c r="C144" s="30" t="inlineStr">
        <is>
          <t>Leisure Services</t>
        </is>
      </c>
      <c r="D144" s="13" t="n">
        <v>22284</v>
      </c>
      <c r="E144" s="14" t="n">
        <v>57.28</v>
      </c>
      <c r="F144" s="15" t="n">
        <v>0.003</v>
      </c>
      <c r="G144" s="15" t="n"/>
    </row>
    <row r="145">
      <c r="A145" s="12" t="inlineStr">
        <is>
          <t>Bata India Ltd.</t>
        </is>
      </c>
      <c r="B145" s="30" t="inlineStr">
        <is>
          <t>INE176A01028</t>
        </is>
      </c>
      <c r="C145" s="30" t="inlineStr">
        <is>
          <t>Consumer Durables</t>
        </is>
      </c>
      <c r="D145" s="13" t="n">
        <v>6010</v>
      </c>
      <c r="E145" s="14" t="n">
        <v>56.67</v>
      </c>
      <c r="F145" s="15" t="n">
        <v>0.003</v>
      </c>
      <c r="G145" s="15" t="n"/>
    </row>
    <row r="146">
      <c r="A146" s="12" t="inlineStr">
        <is>
          <t>Shyam Metalics And Energy Ltd.</t>
        </is>
      </c>
      <c r="B146" s="30" t="inlineStr">
        <is>
          <t>INE810G01011</t>
        </is>
      </c>
      <c r="C146" s="30" t="inlineStr">
        <is>
          <t>Industrial Products</t>
        </is>
      </c>
      <c r="D146" s="13" t="n">
        <v>6613</v>
      </c>
      <c r="E146" s="14" t="n">
        <v>56.06</v>
      </c>
      <c r="F146" s="15" t="n">
        <v>0.003</v>
      </c>
      <c r="G146" s="15" t="n"/>
    </row>
    <row r="147">
      <c r="A147" s="12" t="inlineStr">
        <is>
          <t>Devyani International Ltd.</t>
        </is>
      </c>
      <c r="B147" s="30" t="inlineStr">
        <is>
          <t>INE872J01023</t>
        </is>
      </c>
      <c r="C147" s="30" t="inlineStr">
        <is>
          <t>Leisure Services</t>
        </is>
      </c>
      <c r="D147" s="13" t="n">
        <v>37875</v>
      </c>
      <c r="E147" s="14" t="n">
        <v>56.04</v>
      </c>
      <c r="F147" s="15" t="n">
        <v>0.003</v>
      </c>
      <c r="G147" s="15" t="n"/>
    </row>
    <row r="148">
      <c r="A148" s="12" t="inlineStr">
        <is>
          <t>Jubilant Ingrevia Ltd.</t>
        </is>
      </c>
      <c r="B148" s="30" t="inlineStr">
        <is>
          <t>INE0BY001018</t>
        </is>
      </c>
      <c r="C148" s="30" t="inlineStr">
        <is>
          <t>Chemicals &amp; Petrochemicals</t>
        </is>
      </c>
      <c r="D148" s="13" t="n">
        <v>7919</v>
      </c>
      <c r="E148" s="14" t="n">
        <v>55.71</v>
      </c>
      <c r="F148" s="15" t="n">
        <v>0.0029</v>
      </c>
      <c r="G148" s="15" t="n"/>
    </row>
    <row r="149">
      <c r="A149" s="12" t="inlineStr">
        <is>
          <t>Gravita India Ltd.</t>
        </is>
      </c>
      <c r="B149" s="30" t="inlineStr">
        <is>
          <t>INE024L01027</t>
        </is>
      </c>
      <c r="C149" s="30" t="inlineStr">
        <is>
          <t>Minerals &amp; Mining</t>
        </is>
      </c>
      <c r="D149" s="13" t="n">
        <v>2980</v>
      </c>
      <c r="E149" s="14" t="n">
        <v>55.36</v>
      </c>
      <c r="F149" s="15" t="n">
        <v>0.0029</v>
      </c>
      <c r="G149" s="15" t="n"/>
    </row>
    <row r="150">
      <c r="A150" s="12" t="inlineStr">
        <is>
          <t>Aditya Birla Sun Life AMC Ltd.</t>
        </is>
      </c>
      <c r="B150" s="30" t="inlineStr">
        <is>
          <t>INE404A01024</t>
        </is>
      </c>
      <c r="C150" s="30" t="inlineStr">
        <is>
          <t>Capital Markets</t>
        </is>
      </c>
      <c r="D150" s="13" t="n">
        <v>6845</v>
      </c>
      <c r="E150" s="14" t="n">
        <v>55.12</v>
      </c>
      <c r="F150" s="15" t="n">
        <v>0.0029</v>
      </c>
      <c r="G150" s="15" t="n"/>
    </row>
    <row r="151">
      <c r="A151" s="12" t="inlineStr">
        <is>
          <t>JM Financial Ltd.</t>
        </is>
      </c>
      <c r="B151" s="30" t="inlineStr">
        <is>
          <t>INE780C01023</t>
        </is>
      </c>
      <c r="C151" s="30" t="inlineStr">
        <is>
          <t>Finance</t>
        </is>
      </c>
      <c r="D151" s="13" t="n">
        <v>36663</v>
      </c>
      <c r="E151" s="14" t="n">
        <v>55.03</v>
      </c>
      <c r="F151" s="15" t="n">
        <v>0.0029</v>
      </c>
      <c r="G151" s="15" t="n"/>
    </row>
    <row r="152">
      <c r="A152" s="12" t="inlineStr">
        <is>
          <t>Aavas Financiers Ltd.</t>
        </is>
      </c>
      <c r="B152" s="30" t="inlineStr">
        <is>
          <t>INE216P01012</t>
        </is>
      </c>
      <c r="C152" s="30" t="inlineStr">
        <is>
          <t>Finance</t>
        </is>
      </c>
      <c r="D152" s="13" t="n">
        <v>3745</v>
      </c>
      <c r="E152" s="14" t="n">
        <v>54.83</v>
      </c>
      <c r="F152" s="15" t="n">
        <v>0.0029</v>
      </c>
      <c r="G152" s="15" t="n"/>
    </row>
    <row r="153">
      <c r="A153" s="12" t="inlineStr">
        <is>
          <t>Bayer Cropscience Ltd.</t>
        </is>
      </c>
      <c r="B153" s="30" t="inlineStr">
        <is>
          <t>INE462A01022</t>
        </is>
      </c>
      <c r="C153" s="30" t="inlineStr">
        <is>
          <t>Fertilizers &amp; Agrochemicals</t>
        </is>
      </c>
      <c r="D153" s="13" t="n">
        <v>1201</v>
      </c>
      <c r="E153" s="14" t="n">
        <v>54.74</v>
      </c>
      <c r="F153" s="15" t="n">
        <v>0.0029</v>
      </c>
      <c r="G153" s="15" t="n"/>
    </row>
    <row r="154">
      <c r="A154" s="12" t="inlineStr">
        <is>
          <t>Sun TV Network Ltd.</t>
        </is>
      </c>
      <c r="B154" s="30" t="inlineStr">
        <is>
          <t>INE424H01027</t>
        </is>
      </c>
      <c r="C154" s="30" t="inlineStr">
        <is>
          <t>Entertainment</t>
        </is>
      </c>
      <c r="D154" s="13" t="n">
        <v>9303</v>
      </c>
      <c r="E154" s="14" t="n">
        <v>54.66</v>
      </c>
      <c r="F154" s="15" t="n">
        <v>0.0029</v>
      </c>
      <c r="G154" s="15" t="n"/>
    </row>
    <row r="155">
      <c r="A155" s="12" t="inlineStr">
        <is>
          <t>Sumitomo Chemical India Ltd.</t>
        </is>
      </c>
      <c r="B155" s="30" t="inlineStr">
        <is>
          <t>INE258G01013</t>
        </is>
      </c>
      <c r="C155" s="30" t="inlineStr">
        <is>
          <t>Fertilizers &amp; Agrochemicals</t>
        </is>
      </c>
      <c r="D155" s="13" t="n">
        <v>11588</v>
      </c>
      <c r="E155" s="14" t="n">
        <v>54.58</v>
      </c>
      <c r="F155" s="15" t="n">
        <v>0.0029</v>
      </c>
      <c r="G155" s="15" t="n"/>
    </row>
    <row r="156">
      <c r="A156" s="12" t="inlineStr">
        <is>
          <t>Afcons Infrastructure Ltd.</t>
        </is>
      </c>
      <c r="B156" s="30" t="inlineStr">
        <is>
          <t>INE101I01011</t>
        </is>
      </c>
      <c r="C156" s="30" t="inlineStr">
        <is>
          <t>Construction</t>
        </is>
      </c>
      <c r="D156" s="13" t="n">
        <v>14100</v>
      </c>
      <c r="E156" s="14" t="n">
        <v>54.55</v>
      </c>
      <c r="F156" s="15" t="n">
        <v>0.0029</v>
      </c>
      <c r="G156" s="15" t="n"/>
    </row>
    <row r="157">
      <c r="A157" s="12" t="inlineStr">
        <is>
          <t>Ircon International Ltd.</t>
        </is>
      </c>
      <c r="B157" s="30" t="inlineStr">
        <is>
          <t>INE962Y01021</t>
        </is>
      </c>
      <c r="C157" s="30" t="inlineStr">
        <is>
          <t>Construction</t>
        </is>
      </c>
      <c r="D157" s="13" t="n">
        <v>30683</v>
      </c>
      <c r="E157" s="14" t="n">
        <v>54.51</v>
      </c>
      <c r="F157" s="15" t="n">
        <v>0.0029</v>
      </c>
      <c r="G157" s="15" t="n"/>
    </row>
    <row r="158">
      <c r="A158" s="12" t="inlineStr">
        <is>
          <t>Finolex Cables Ltd.</t>
        </is>
      </c>
      <c r="B158" s="30" t="inlineStr">
        <is>
          <t>INE235A01022</t>
        </is>
      </c>
      <c r="C158" s="30" t="inlineStr">
        <is>
          <t>Industrial Products</t>
        </is>
      </c>
      <c r="D158" s="13" t="n">
        <v>7129</v>
      </c>
      <c r="E158" s="14" t="n">
        <v>53.45</v>
      </c>
      <c r="F158" s="15" t="n">
        <v>0.0028</v>
      </c>
      <c r="G158" s="15" t="n"/>
    </row>
    <row r="159">
      <c r="A159" s="12" t="inlineStr">
        <is>
          <t>Syrma Sgs Technology Ltd.</t>
        </is>
      </c>
      <c r="B159" s="30" t="inlineStr">
        <is>
          <t>INE0DYJ01015</t>
        </is>
      </c>
      <c r="C159" s="30" t="inlineStr">
        <is>
          <t>Industrial Manufacturing</t>
        </is>
      </c>
      <c r="D159" s="13" t="n">
        <v>7196</v>
      </c>
      <c r="E159" s="14" t="n">
        <v>52.76</v>
      </c>
      <c r="F159" s="15" t="n">
        <v>0.0028</v>
      </c>
      <c r="G159" s="15" t="n"/>
    </row>
    <row r="160">
      <c r="A160" s="12" t="inlineStr">
        <is>
          <t>Astrazeneca Pharma India Ltd.</t>
        </is>
      </c>
      <c r="B160" s="30" t="inlineStr">
        <is>
          <t>INE203A01020</t>
        </is>
      </c>
      <c r="C160" s="30" t="inlineStr">
        <is>
          <t>Pharmaceuticals &amp; Biotechnology</t>
        </is>
      </c>
      <c r="D160" s="13" t="n">
        <v>581</v>
      </c>
      <c r="E160" s="14" t="n">
        <v>52.46</v>
      </c>
      <c r="F160" s="15" t="n">
        <v>0.0028</v>
      </c>
      <c r="G160" s="15" t="n"/>
    </row>
    <row r="161">
      <c r="A161" s="12" t="inlineStr">
        <is>
          <t>Whirlpool of India Ltd.</t>
        </is>
      </c>
      <c r="B161" s="30" t="inlineStr">
        <is>
          <t>INE716A01013</t>
        </is>
      </c>
      <c r="C161" s="30" t="inlineStr">
        <is>
          <t>Consumer Durables</t>
        </is>
      </c>
      <c r="D161" s="13" t="n">
        <v>5833</v>
      </c>
      <c r="E161" s="14" t="n">
        <v>52.44</v>
      </c>
      <c r="F161" s="15" t="n">
        <v>0.0028</v>
      </c>
      <c r="G161" s="15" t="n"/>
    </row>
    <row r="162">
      <c r="A162" s="12" t="inlineStr">
        <is>
          <t>TBO Tek Ltd.</t>
        </is>
      </c>
      <c r="B162" s="30" t="inlineStr">
        <is>
          <t>INE673O01025</t>
        </is>
      </c>
      <c r="C162" s="30" t="inlineStr">
        <is>
          <t>Leisure Services</t>
        </is>
      </c>
      <c r="D162" s="13" t="n">
        <v>3140</v>
      </c>
      <c r="E162" s="14" t="n">
        <v>52.21</v>
      </c>
      <c r="F162" s="15" t="n">
        <v>0.0028</v>
      </c>
      <c r="G162" s="15" t="n"/>
    </row>
    <row r="163">
      <c r="A163" s="12" t="inlineStr">
        <is>
          <t>Engineers India Ltd.</t>
        </is>
      </c>
      <c r="B163" s="30" t="inlineStr">
        <is>
          <t>INE510A01028</t>
        </is>
      </c>
      <c r="C163" s="30" t="inlineStr">
        <is>
          <t>Construction</t>
        </is>
      </c>
      <c r="D163" s="13" t="n">
        <v>25791</v>
      </c>
      <c r="E163" s="14" t="n">
        <v>51.9</v>
      </c>
      <c r="F163" s="15" t="n">
        <v>0.0027</v>
      </c>
      <c r="G163" s="15" t="n"/>
    </row>
    <row r="164">
      <c r="A164" s="12" t="inlineStr">
        <is>
          <t>Techno Electric &amp; Engineering Co. Ltd.</t>
        </is>
      </c>
      <c r="B164" s="30" t="inlineStr">
        <is>
          <t>INE285K01026</t>
        </is>
      </c>
      <c r="C164" s="30" t="inlineStr">
        <is>
          <t>Construction</t>
        </is>
      </c>
      <c r="D164" s="13" t="n">
        <v>4722</v>
      </c>
      <c r="E164" s="14" t="n">
        <v>51.1</v>
      </c>
      <c r="F164" s="15" t="n">
        <v>0.0027</v>
      </c>
      <c r="G164" s="15" t="n"/>
    </row>
    <row r="165">
      <c r="A165" s="12" t="inlineStr">
        <is>
          <t>Newgen Software Technologies Ltd.</t>
        </is>
      </c>
      <c r="B165" s="30" t="inlineStr">
        <is>
          <t>INE619B01017</t>
        </is>
      </c>
      <c r="C165" s="30" t="inlineStr">
        <is>
          <t>IT - Software</t>
        </is>
      </c>
      <c r="D165" s="13" t="n">
        <v>6008</v>
      </c>
      <c r="E165" s="14" t="n">
        <v>50.77</v>
      </c>
      <c r="F165" s="15" t="n">
        <v>0.0027</v>
      </c>
      <c r="G165" s="15" t="n"/>
    </row>
    <row r="166">
      <c r="A166" s="12" t="inlineStr">
        <is>
          <t>Ramkrishna Forgings Ltd.</t>
        </is>
      </c>
      <c r="B166" s="30" t="inlineStr">
        <is>
          <t>INE399G01023</t>
        </is>
      </c>
      <c r="C166" s="30" t="inlineStr">
        <is>
          <t>Auto Components</t>
        </is>
      </c>
      <c r="D166" s="13" t="n">
        <v>9687</v>
      </c>
      <c r="E166" s="14" t="n">
        <v>50.68</v>
      </c>
      <c r="F166" s="15" t="n">
        <v>0.0027</v>
      </c>
      <c r="G166" s="15" t="n"/>
    </row>
    <row r="167">
      <c r="A167" s="12" t="inlineStr">
        <is>
          <t>LT Foods Ltd.</t>
        </is>
      </c>
      <c r="B167" s="30" t="inlineStr">
        <is>
          <t>INE818H01020</t>
        </is>
      </c>
      <c r="C167" s="30" t="inlineStr">
        <is>
          <t>Agricultural Food &amp; other Products</t>
        </is>
      </c>
      <c r="D167" s="13" t="n">
        <v>12945</v>
      </c>
      <c r="E167" s="14" t="n">
        <v>50.41</v>
      </c>
      <c r="F167" s="15" t="n">
        <v>0.0027</v>
      </c>
      <c r="G167" s="15" t="n"/>
    </row>
    <row r="168">
      <c r="A168" s="12" t="inlineStr">
        <is>
          <t>Indegene Ltd.</t>
        </is>
      </c>
      <c r="B168" s="30" t="inlineStr">
        <is>
          <t>INE065X01017</t>
        </is>
      </c>
      <c r="C168" s="30" t="inlineStr">
        <is>
          <t>Healthcare Services</t>
        </is>
      </c>
      <c r="D168" s="13" t="n">
        <v>9681</v>
      </c>
      <c r="E168" s="14" t="n">
        <v>50.38</v>
      </c>
      <c r="F168" s="15" t="n">
        <v>0.0027</v>
      </c>
      <c r="G168" s="15" t="n"/>
    </row>
    <row r="169">
      <c r="A169" s="12" t="inlineStr">
        <is>
          <t>PCBL Chemical Ltd.</t>
        </is>
      </c>
      <c r="B169" s="30" t="inlineStr">
        <is>
          <t>INE602A01031</t>
        </is>
      </c>
      <c r="C169" s="30" t="inlineStr">
        <is>
          <t>Chemicals &amp; Petrochemicals</t>
        </is>
      </c>
      <c r="D169" s="13" t="n">
        <v>16549</v>
      </c>
      <c r="E169" s="14" t="n">
        <v>49.9</v>
      </c>
      <c r="F169" s="15" t="n">
        <v>0.0026</v>
      </c>
      <c r="G169" s="15" t="n"/>
    </row>
    <row r="170">
      <c r="A170" s="12" t="inlineStr">
        <is>
          <t>HEG Ltd.</t>
        </is>
      </c>
      <c r="B170" s="30" t="inlineStr">
        <is>
          <t>INE545A01024</t>
        </is>
      </c>
      <c r="C170" s="30" t="inlineStr">
        <is>
          <t>Industrial Products</t>
        </is>
      </c>
      <c r="D170" s="13" t="n">
        <v>7919</v>
      </c>
      <c r="E170" s="14" t="n">
        <v>49.4</v>
      </c>
      <c r="F170" s="15" t="n">
        <v>0.0026</v>
      </c>
      <c r="G170" s="15" t="n"/>
    </row>
    <row r="171">
      <c r="A171" s="12" t="inlineStr">
        <is>
          <t>Vijaya Diagnostic Centre Ltd.</t>
        </is>
      </c>
      <c r="B171" s="30" t="inlineStr">
        <is>
          <t>INE043W01024</t>
        </is>
      </c>
      <c r="C171" s="30" t="inlineStr">
        <is>
          <t>Healthcare Services</t>
        </is>
      </c>
      <c r="D171" s="13" t="n">
        <v>4597</v>
      </c>
      <c r="E171" s="14" t="n">
        <v>48.77</v>
      </c>
      <c r="F171" s="15" t="n">
        <v>0.0026</v>
      </c>
      <c r="G171" s="15" t="n"/>
    </row>
    <row r="172">
      <c r="A172" s="12" t="inlineStr">
        <is>
          <t>Aadhar Housing Finance Ltd.</t>
        </is>
      </c>
      <c r="B172" s="30" t="inlineStr">
        <is>
          <t>INE883F01010</t>
        </is>
      </c>
      <c r="C172" s="30" t="inlineStr">
        <is>
          <t>Finance</t>
        </is>
      </c>
      <c r="D172" s="13" t="n">
        <v>10022</v>
      </c>
      <c r="E172" s="14" t="n">
        <v>48.61</v>
      </c>
      <c r="F172" s="15" t="n">
        <v>0.0026</v>
      </c>
      <c r="G172" s="15" t="n"/>
    </row>
    <row r="173">
      <c r="A173" s="12" t="inlineStr">
        <is>
          <t>Netweb Technologies India Ltd.</t>
        </is>
      </c>
      <c r="B173" s="30" t="inlineStr">
        <is>
          <t>INE0NT901020</t>
        </is>
      </c>
      <c r="C173" s="30" t="inlineStr">
        <is>
          <t>IT - Services</t>
        </is>
      </c>
      <c r="D173" s="13" t="n">
        <v>1552</v>
      </c>
      <c r="E173" s="14" t="n">
        <v>48.28</v>
      </c>
      <c r="F173" s="15" t="n">
        <v>0.0026</v>
      </c>
      <c r="G173" s="15" t="n"/>
    </row>
    <row r="174">
      <c r="A174" s="12" t="inlineStr">
        <is>
          <t>Balrampur Chini Mills Ltd.</t>
        </is>
      </c>
      <c r="B174" s="30" t="inlineStr">
        <is>
          <t>INE119A01028</t>
        </is>
      </c>
      <c r="C174" s="30" t="inlineStr">
        <is>
          <t>Agricultural Food &amp; other Products</t>
        </is>
      </c>
      <c r="D174" s="13" t="n">
        <v>10811</v>
      </c>
      <c r="E174" s="14" t="n">
        <v>48.04</v>
      </c>
      <c r="F174" s="15" t="n">
        <v>0.0025</v>
      </c>
      <c r="G174" s="15" t="n"/>
    </row>
    <row r="175">
      <c r="A175" s="12" t="inlineStr">
        <is>
          <t>NMDC Steel Ltd.</t>
        </is>
      </c>
      <c r="B175" s="30" t="inlineStr">
        <is>
          <t>INE0NNS01018</t>
        </is>
      </c>
      <c r="C175" s="30" t="inlineStr">
        <is>
          <t>Ferrous Metals</t>
        </is>
      </c>
      <c r="D175" s="13" t="n">
        <v>108488</v>
      </c>
      <c r="E175" s="14" t="n">
        <v>48.01</v>
      </c>
      <c r="F175" s="15" t="n">
        <v>0.0025</v>
      </c>
      <c r="G175" s="15" t="n"/>
    </row>
    <row r="176">
      <c r="A176" s="12" t="inlineStr">
        <is>
          <t>Century Plyboards (India) Ltd.</t>
        </is>
      </c>
      <c r="B176" s="30" t="inlineStr">
        <is>
          <t>INE348B01021</t>
        </is>
      </c>
      <c r="C176" s="30" t="inlineStr">
        <is>
          <t>Consumer Durables</t>
        </is>
      </c>
      <c r="D176" s="13" t="n">
        <v>5719</v>
      </c>
      <c r="E176" s="14" t="n">
        <v>47.4</v>
      </c>
      <c r="F176" s="15" t="n">
        <v>0.0025</v>
      </c>
      <c r="G176" s="15" t="n"/>
    </row>
    <row r="177">
      <c r="A177" s="12" t="inlineStr">
        <is>
          <t>Metropolis Healthcare Ltd.</t>
        </is>
      </c>
      <c r="B177" s="30" t="inlineStr">
        <is>
          <t>INE112L01020</t>
        </is>
      </c>
      <c r="C177" s="30" t="inlineStr">
        <is>
          <t>Healthcare Services</t>
        </is>
      </c>
      <c r="D177" s="13" t="n">
        <v>2449</v>
      </c>
      <c r="E177" s="14" t="n">
        <v>47.24</v>
      </c>
      <c r="F177" s="15" t="n">
        <v>0.0025</v>
      </c>
      <c r="G177" s="15" t="n"/>
    </row>
    <row r="178">
      <c r="A178" s="12" t="inlineStr">
        <is>
          <t>DCM Shriram Ltd.</t>
        </is>
      </c>
      <c r="B178" s="30" t="inlineStr">
        <is>
          <t>INE499A01024</t>
        </is>
      </c>
      <c r="C178" s="30" t="inlineStr">
        <is>
          <t>Diversified</t>
        </is>
      </c>
      <c r="D178" s="13" t="n">
        <v>3748</v>
      </c>
      <c r="E178" s="14" t="n">
        <v>46.93</v>
      </c>
      <c r="F178" s="15" t="n">
        <v>0.0025</v>
      </c>
      <c r="G178" s="15" t="n"/>
    </row>
    <row r="179">
      <c r="A179" s="12" t="inlineStr">
        <is>
          <t>Gujarat Mineral Development Corporation Ltd.</t>
        </is>
      </c>
      <c r="B179" s="30" t="inlineStr">
        <is>
          <t>INE131A01031</t>
        </is>
      </c>
      <c r="C179" s="30" t="inlineStr">
        <is>
          <t>Minerals &amp; Mining</t>
        </is>
      </c>
      <c r="D179" s="13" t="n">
        <v>7792</v>
      </c>
      <c r="E179" s="14" t="n">
        <v>46.65</v>
      </c>
      <c r="F179" s="15" t="n">
        <v>0.0025</v>
      </c>
      <c r="G179" s="15" t="n"/>
    </row>
    <row r="180">
      <c r="A180" s="12" t="inlineStr">
        <is>
          <t>Bikaji Foods International Ltd.</t>
        </is>
      </c>
      <c r="B180" s="30" t="inlineStr">
        <is>
          <t>INE00E101023</t>
        </is>
      </c>
      <c r="C180" s="30" t="inlineStr">
        <is>
          <t>Food Products</t>
        </is>
      </c>
      <c r="D180" s="13" t="n">
        <v>6165</v>
      </c>
      <c r="E180" s="14" t="n">
        <v>46.23</v>
      </c>
      <c r="F180" s="15" t="n">
        <v>0.0024</v>
      </c>
      <c r="G180" s="15" t="n"/>
    </row>
    <row r="181">
      <c r="A181" s="12" t="inlineStr">
        <is>
          <t>Olectra Greentech Ltd.</t>
        </is>
      </c>
      <c r="B181" s="30" t="inlineStr">
        <is>
          <t>INE260D01016</t>
        </is>
      </c>
      <c r="C181" s="30" t="inlineStr">
        <is>
          <t>Automobiles</t>
        </is>
      </c>
      <c r="D181" s="13" t="n">
        <v>3853</v>
      </c>
      <c r="E181" s="14" t="n">
        <v>46.2</v>
      </c>
      <c r="F181" s="15" t="n">
        <v>0.0024</v>
      </c>
      <c r="G181" s="15" t="n"/>
    </row>
    <row r="182">
      <c r="A182" s="12" t="inlineStr">
        <is>
          <t>Finolex Industries Ltd.</t>
        </is>
      </c>
      <c r="B182" s="30" t="inlineStr">
        <is>
          <t>INE183A01024</t>
        </is>
      </c>
      <c r="C182" s="30" t="inlineStr">
        <is>
          <t>Industrial Products</t>
        </is>
      </c>
      <c r="D182" s="13" t="n">
        <v>26509</v>
      </c>
      <c r="E182" s="14" t="n">
        <v>46.13</v>
      </c>
      <c r="F182" s="15" t="n">
        <v>0.0024</v>
      </c>
      <c r="G182" s="15" t="n"/>
    </row>
    <row r="183">
      <c r="A183" s="12" t="inlineStr">
        <is>
          <t>Sarda Energy &amp; Minerals Ltd.</t>
        </is>
      </c>
      <c r="B183" s="30" t="inlineStr">
        <is>
          <t>INE385C01021</t>
        </is>
      </c>
      <c r="C183" s="30" t="inlineStr">
        <is>
          <t>Ferrous Metals</t>
        </is>
      </c>
      <c r="D183" s="13" t="n">
        <v>8656</v>
      </c>
      <c r="E183" s="14" t="n">
        <v>45.06</v>
      </c>
      <c r="F183" s="15" t="n">
        <v>0.0024</v>
      </c>
      <c r="G183" s="15" t="n"/>
    </row>
    <row r="184">
      <c r="A184" s="12" t="inlineStr">
        <is>
          <t>Reliance Infrastructure Ltd.</t>
        </is>
      </c>
      <c r="B184" s="30" t="inlineStr">
        <is>
          <t>INE036A01016</t>
        </is>
      </c>
      <c r="C184" s="30" t="inlineStr">
        <is>
          <t>Power</t>
        </is>
      </c>
      <c r="D184" s="13" t="n">
        <v>27300</v>
      </c>
      <c r="E184" s="14" t="n">
        <v>44.92</v>
      </c>
      <c r="F184" s="15" t="n">
        <v>0.0024</v>
      </c>
      <c r="G184" s="15" t="n"/>
    </row>
    <row r="185">
      <c r="A185" s="12" t="inlineStr">
        <is>
          <t>R R Kabel Ltd.</t>
        </is>
      </c>
      <c r="B185" s="30" t="inlineStr">
        <is>
          <t>INE777K01022</t>
        </is>
      </c>
      <c r="C185" s="30" t="inlineStr">
        <is>
          <t>Industrial Products</t>
        </is>
      </c>
      <c r="D185" s="13" t="n">
        <v>3068</v>
      </c>
      <c r="E185" s="14" t="n">
        <v>44.57</v>
      </c>
      <c r="F185" s="15" t="n">
        <v>0.0024</v>
      </c>
      <c r="G185" s="15" t="n"/>
    </row>
    <row r="186">
      <c r="A186" s="12" t="inlineStr">
        <is>
          <t>UTI Asset Management Company Ltd.</t>
        </is>
      </c>
      <c r="B186" s="30" t="inlineStr">
        <is>
          <t>INE094J01016</t>
        </is>
      </c>
      <c r="C186" s="30" t="inlineStr">
        <is>
          <t>Capital Markets</t>
        </is>
      </c>
      <c r="D186" s="13" t="n">
        <v>3938</v>
      </c>
      <c r="E186" s="14" t="n">
        <v>44.48</v>
      </c>
      <c r="F186" s="15" t="n">
        <v>0.0023</v>
      </c>
      <c r="G186" s="15" t="n"/>
    </row>
    <row r="187">
      <c r="A187" s="12" t="inlineStr">
        <is>
          <t>Doms Industries Ltd.</t>
        </is>
      </c>
      <c r="B187" s="30" t="inlineStr">
        <is>
          <t>INE321T01012</t>
        </is>
      </c>
      <c r="C187" s="30" t="inlineStr">
        <is>
          <t>Household Products</t>
        </is>
      </c>
      <c r="D187" s="13" t="n">
        <v>1697</v>
      </c>
      <c r="E187" s="14" t="n">
        <v>44.38</v>
      </c>
      <c r="F187" s="15" t="n">
        <v>0.0023</v>
      </c>
      <c r="G187" s="15" t="n"/>
    </row>
    <row r="188">
      <c r="A188" s="12" t="inlineStr">
        <is>
          <t>Alembic Pharmaceuticals Ltd.</t>
        </is>
      </c>
      <c r="B188" s="30" t="inlineStr">
        <is>
          <t>INE901L01018</t>
        </is>
      </c>
      <c r="C188" s="30" t="inlineStr">
        <is>
          <t>Pharmaceuticals &amp; Biotechnology</t>
        </is>
      </c>
      <c r="D188" s="13" t="n">
        <v>5236</v>
      </c>
      <c r="E188" s="14" t="n">
        <v>44.3</v>
      </c>
      <c r="F188" s="15" t="n">
        <v>0.0023</v>
      </c>
      <c r="G188" s="15" t="n"/>
    </row>
    <row r="189">
      <c r="A189" s="12" t="inlineStr">
        <is>
          <t>Niva Bupa Health Insurance Company Ltd.</t>
        </is>
      </c>
      <c r="B189" s="30" t="inlineStr">
        <is>
          <t>INE995S01015</t>
        </is>
      </c>
      <c r="C189" s="30" t="inlineStr">
        <is>
          <t>Insurance</t>
        </is>
      </c>
      <c r="D189" s="13" t="n">
        <v>58133</v>
      </c>
      <c r="E189" s="14" t="n">
        <v>43.83</v>
      </c>
      <c r="F189" s="15" t="n">
        <v>0.0023</v>
      </c>
      <c r="G189" s="15" t="n"/>
    </row>
    <row r="190">
      <c r="A190" s="12" t="inlineStr">
        <is>
          <t>Jupiter Wagons Ltd.</t>
        </is>
      </c>
      <c r="B190" s="30" t="inlineStr">
        <is>
          <t>INE209L01016</t>
        </is>
      </c>
      <c r="C190" s="30" t="inlineStr">
        <is>
          <t>Industrial Manufacturing</t>
        </is>
      </c>
      <c r="D190" s="13" t="n">
        <v>12789</v>
      </c>
      <c r="E190" s="14" t="n">
        <v>43.45</v>
      </c>
      <c r="F190" s="15" t="n">
        <v>0.0023</v>
      </c>
      <c r="G190" s="15" t="n"/>
    </row>
    <row r="191">
      <c r="A191" s="12" t="inlineStr">
        <is>
          <t>Minda Corporation Ltd.</t>
        </is>
      </c>
      <c r="B191" s="30" t="inlineStr">
        <is>
          <t>INE842C01021</t>
        </is>
      </c>
      <c r="C191" s="30" t="inlineStr">
        <is>
          <t>Auto Components</t>
        </is>
      </c>
      <c r="D191" s="13" t="n">
        <v>7563</v>
      </c>
      <c r="E191" s="14" t="n">
        <v>43.42</v>
      </c>
      <c r="F191" s="15" t="n">
        <v>0.0023</v>
      </c>
      <c r="G191" s="15" t="n"/>
    </row>
    <row r="192">
      <c r="A192" s="12" t="inlineStr">
        <is>
          <t>BASF India Ltd.</t>
        </is>
      </c>
      <c r="B192" s="30" t="inlineStr">
        <is>
          <t>INE373A01013</t>
        </is>
      </c>
      <c r="C192" s="30" t="inlineStr">
        <is>
          <t>Chemicals &amp; Petrochemicals</t>
        </is>
      </c>
      <c r="D192" s="13" t="n">
        <v>1073</v>
      </c>
      <c r="E192" s="14" t="n">
        <v>42.47</v>
      </c>
      <c r="F192" s="15" t="n">
        <v>0.0022</v>
      </c>
      <c r="G192" s="15" t="n"/>
    </row>
    <row r="193">
      <c r="A193" s="12" t="inlineStr">
        <is>
          <t>Vardhman Textiles Ltd.</t>
        </is>
      </c>
      <c r="B193" s="30" t="inlineStr">
        <is>
          <t>INE825A01020</t>
        </is>
      </c>
      <c r="C193" s="30" t="inlineStr">
        <is>
          <t>Textiles &amp; Apparels</t>
        </is>
      </c>
      <c r="D193" s="13" t="n">
        <v>9652</v>
      </c>
      <c r="E193" s="14" t="n">
        <v>42.23</v>
      </c>
      <c r="F193" s="15" t="n">
        <v>0.0022</v>
      </c>
      <c r="G193" s="15" t="n"/>
    </row>
    <row r="194">
      <c r="A194" s="12" t="inlineStr">
        <is>
          <t>The Jammu &amp; Kashmir Bank Ltd.</t>
        </is>
      </c>
      <c r="B194" s="30" t="inlineStr">
        <is>
          <t>INE168A01041</t>
        </is>
      </c>
      <c r="C194" s="30" t="inlineStr">
        <is>
          <t>Banks</t>
        </is>
      </c>
      <c r="D194" s="13" t="n">
        <v>41990</v>
      </c>
      <c r="E194" s="14" t="n">
        <v>42.12</v>
      </c>
      <c r="F194" s="15" t="n">
        <v>0.0022</v>
      </c>
      <c r="G194" s="15" t="n"/>
    </row>
    <row r="195">
      <c r="A195" s="12" t="inlineStr">
        <is>
          <t>Concord Biotech Ltd.</t>
        </is>
      </c>
      <c r="B195" s="30" t="inlineStr">
        <is>
          <t>INE338H01029</t>
        </is>
      </c>
      <c r="C195" s="30" t="inlineStr">
        <is>
          <t>Pharmaceuticals &amp; Biotechnology</t>
        </is>
      </c>
      <c r="D195" s="13" t="n">
        <v>3116</v>
      </c>
      <c r="E195" s="14" t="n">
        <v>41.93</v>
      </c>
      <c r="F195" s="15" t="n">
        <v>0.0022</v>
      </c>
      <c r="G195" s="15" t="n"/>
    </row>
    <row r="196">
      <c r="A196" s="12" t="inlineStr">
        <is>
          <t>Signatureglobal (India) Ltd.</t>
        </is>
      </c>
      <c r="B196" s="30" t="inlineStr">
        <is>
          <t>INE903U01023</t>
        </is>
      </c>
      <c r="C196" s="30" t="inlineStr">
        <is>
          <t>Realty</t>
        </is>
      </c>
      <c r="D196" s="13" t="n">
        <v>3689</v>
      </c>
      <c r="E196" s="14" t="n">
        <v>41.59</v>
      </c>
      <c r="F196" s="15" t="n">
        <v>0.0022</v>
      </c>
      <c r="G196" s="15" t="n"/>
    </row>
    <row r="197">
      <c r="A197" s="12" t="inlineStr">
        <is>
          <t>Graphite India Ltd.</t>
        </is>
      </c>
      <c r="B197" s="30" t="inlineStr">
        <is>
          <t>INE371A01025</t>
        </is>
      </c>
      <c r="C197" s="30" t="inlineStr">
        <is>
          <t>Industrial Products</t>
        </is>
      </c>
      <c r="D197" s="13" t="n">
        <v>6279</v>
      </c>
      <c r="E197" s="14" t="n">
        <v>40.29</v>
      </c>
      <c r="F197" s="15" t="n">
        <v>0.0021</v>
      </c>
      <c r="G197" s="15" t="n"/>
    </row>
    <row r="198">
      <c r="A198" s="12" t="inlineStr">
        <is>
          <t>Akzo Nobel India Ltd.</t>
        </is>
      </c>
      <c r="B198" s="30" t="inlineStr">
        <is>
          <t>INE133A01011</t>
        </is>
      </c>
      <c r="C198" s="30" t="inlineStr">
        <is>
          <t>Consumer Durables</t>
        </is>
      </c>
      <c r="D198" s="13" t="n">
        <v>1257</v>
      </c>
      <c r="E198" s="14" t="n">
        <v>39.94</v>
      </c>
      <c r="F198" s="15" t="n">
        <v>0.0021</v>
      </c>
      <c r="G198" s="15" t="n"/>
    </row>
    <row r="199">
      <c r="A199" s="12" t="inlineStr">
        <is>
          <t>Elecon Engineering Company Ltd.</t>
        </is>
      </c>
      <c r="B199" s="30" t="inlineStr">
        <is>
          <t>INE205B01031</t>
        </is>
      </c>
      <c r="C199" s="30" t="inlineStr">
        <is>
          <t>Electrical Equipment</t>
        </is>
      </c>
      <c r="D199" s="13" t="n">
        <v>8287</v>
      </c>
      <c r="E199" s="14" t="n">
        <v>39.9</v>
      </c>
      <c r="F199" s="15" t="n">
        <v>0.0021</v>
      </c>
      <c r="G199" s="15" t="n"/>
    </row>
    <row r="200">
      <c r="A200" s="12" t="inlineStr">
        <is>
          <t>Schneider Electric Infrastructure Ltd.</t>
        </is>
      </c>
      <c r="B200" s="30" t="inlineStr">
        <is>
          <t>INE839M01018</t>
        </is>
      </c>
      <c r="C200" s="30" t="inlineStr">
        <is>
          <t>Electrical Equipment</t>
        </is>
      </c>
      <c r="D200" s="13" t="n">
        <v>5508</v>
      </c>
      <c r="E200" s="14" t="n">
        <v>39.82</v>
      </c>
      <c r="F200" s="15" t="n">
        <v>0.0021</v>
      </c>
      <c r="G200" s="15" t="n"/>
    </row>
    <row r="201">
      <c r="A201" s="12" t="inlineStr">
        <is>
          <t>Clean Science and Technology Ltd.</t>
        </is>
      </c>
      <c r="B201" s="30" t="inlineStr">
        <is>
          <t>INE227W01023</t>
        </is>
      </c>
      <c r="C201" s="30" t="inlineStr">
        <is>
          <t>Chemicals &amp; Petrochemicals</t>
        </is>
      </c>
      <c r="D201" s="13" t="n">
        <v>4527</v>
      </c>
      <c r="E201" s="14" t="n">
        <v>39.66</v>
      </c>
      <c r="F201" s="15" t="n">
        <v>0.0021</v>
      </c>
      <c r="G201" s="15" t="n"/>
    </row>
    <row r="202">
      <c r="A202" s="12" t="inlineStr">
        <is>
          <t>Aditya Birla Fashion and Retail Ltd.</t>
        </is>
      </c>
      <c r="B202" s="30" t="inlineStr">
        <is>
          <t>INE647O01011</t>
        </is>
      </c>
      <c r="C202" s="30" t="inlineStr">
        <is>
          <t>Retailing</t>
        </is>
      </c>
      <c r="D202" s="13" t="n">
        <v>51636</v>
      </c>
      <c r="E202" s="14" t="n">
        <v>39.65</v>
      </c>
      <c r="F202" s="15" t="n">
        <v>0.0021</v>
      </c>
      <c r="G202" s="15" t="n"/>
    </row>
    <row r="203">
      <c r="A203" s="12" t="inlineStr">
        <is>
          <t>Welspun Living Ltd.</t>
        </is>
      </c>
      <c r="B203" s="30" t="inlineStr">
        <is>
          <t>INE192B01031</t>
        </is>
      </c>
      <c r="C203" s="30" t="inlineStr">
        <is>
          <t>Textiles &amp; Apparels</t>
        </is>
      </c>
      <c r="D203" s="13" t="n">
        <v>29920</v>
      </c>
      <c r="E203" s="14" t="n">
        <v>39.07</v>
      </c>
      <c r="F203" s="15" t="n">
        <v>0.0021</v>
      </c>
      <c r="G203" s="15" t="n"/>
    </row>
    <row r="204">
      <c r="A204" s="12" t="inlineStr">
        <is>
          <t>Kirloskar Brothers Ltd.</t>
        </is>
      </c>
      <c r="B204" s="30" t="inlineStr">
        <is>
          <t>INE732A01036</t>
        </is>
      </c>
      <c r="C204" s="30" t="inlineStr">
        <is>
          <t>Industrial Products</t>
        </is>
      </c>
      <c r="D204" s="13" t="n">
        <v>2382</v>
      </c>
      <c r="E204" s="14" t="n">
        <v>38.35</v>
      </c>
      <c r="F204" s="15" t="n">
        <v>0.002</v>
      </c>
      <c r="G204" s="15" t="n"/>
    </row>
    <row r="205">
      <c r="A205" s="12" t="inlineStr">
        <is>
          <t>Emcure Pharmaceuticals Ltd.</t>
        </is>
      </c>
      <c r="B205" s="30" t="inlineStr">
        <is>
          <t>INE168P01015</t>
        </is>
      </c>
      <c r="C205" s="30" t="inlineStr">
        <is>
          <t>Pharmaceuticals &amp; Biotechnology</t>
        </is>
      </c>
      <c r="D205" s="13" t="n">
        <v>2804</v>
      </c>
      <c r="E205" s="14" t="n">
        <v>38.26</v>
      </c>
      <c r="F205" s="15" t="n">
        <v>0.002</v>
      </c>
      <c r="G205" s="15" t="n"/>
    </row>
    <row r="206">
      <c r="A206" s="12" t="inlineStr">
        <is>
          <t>SBFC Finance Ltd.</t>
        </is>
      </c>
      <c r="B206" s="30" t="inlineStr">
        <is>
          <t>INE423Y01016</t>
        </is>
      </c>
      <c r="C206" s="30" t="inlineStr">
        <is>
          <t>Finance</t>
        </is>
      </c>
      <c r="D206" s="13" t="n">
        <v>36739</v>
      </c>
      <c r="E206" s="14" t="n">
        <v>38.23</v>
      </c>
      <c r="F206" s="15" t="n">
        <v>0.002</v>
      </c>
      <c r="G206" s="15" t="n"/>
    </row>
    <row r="207">
      <c r="A207" s="12" t="inlineStr">
        <is>
          <t>Chennai Petroleum Corporation Ltd.</t>
        </is>
      </c>
      <c r="B207" s="30" t="inlineStr">
        <is>
          <t>INE178A01016</t>
        </is>
      </c>
      <c r="C207" s="30" t="inlineStr">
        <is>
          <t>Petroleum Products</t>
        </is>
      </c>
      <c r="D207" s="13" t="n">
        <v>4528</v>
      </c>
      <c r="E207" s="14" t="n">
        <v>37.86</v>
      </c>
      <c r="F207" s="15" t="n">
        <v>0.002</v>
      </c>
      <c r="G207" s="15" t="n"/>
    </row>
    <row r="208">
      <c r="A208" s="12" t="inlineStr">
        <is>
          <t>Praj Industries Ltd.</t>
        </is>
      </c>
      <c r="B208" s="30" t="inlineStr">
        <is>
          <t>INE074A01025</t>
        </is>
      </c>
      <c r="C208" s="30" t="inlineStr">
        <is>
          <t>Industrial Manufacturing</t>
        </is>
      </c>
      <c r="D208" s="13" t="n">
        <v>11625</v>
      </c>
      <c r="E208" s="14" t="n">
        <v>37.5</v>
      </c>
      <c r="F208" s="15" t="n">
        <v>0.002</v>
      </c>
      <c r="G208" s="15" t="n"/>
    </row>
    <row r="209">
      <c r="A209" s="12" t="inlineStr">
        <is>
          <t>KSB Ltd.</t>
        </is>
      </c>
      <c r="B209" s="30" t="inlineStr">
        <is>
          <t>INE999A01023</t>
        </is>
      </c>
      <c r="C209" s="30" t="inlineStr">
        <is>
          <t>Industrial Products</t>
        </is>
      </c>
      <c r="D209" s="13" t="n">
        <v>4936</v>
      </c>
      <c r="E209" s="14" t="n">
        <v>37.25</v>
      </c>
      <c r="F209" s="15" t="n">
        <v>0.002</v>
      </c>
      <c r="G209" s="15" t="n"/>
    </row>
    <row r="210">
      <c r="A210" s="12" t="inlineStr">
        <is>
          <t>Honasa Consumer Ltd.</t>
        </is>
      </c>
      <c r="B210" s="30" t="inlineStr">
        <is>
          <t>INE0J5401028</t>
        </is>
      </c>
      <c r="C210" s="30" t="inlineStr">
        <is>
          <t>Personal Products</t>
        </is>
      </c>
      <c r="D210" s="13" t="n">
        <v>12973</v>
      </c>
      <c r="E210" s="14" t="n">
        <v>37.14</v>
      </c>
      <c r="F210" s="15" t="n">
        <v>0.002</v>
      </c>
      <c r="G210" s="15" t="n"/>
    </row>
    <row r="211">
      <c r="A211" s="12" t="inlineStr">
        <is>
          <t>Shipping Corporation Of India Ltd.</t>
        </is>
      </c>
      <c r="B211" s="30" t="inlineStr">
        <is>
          <t>INE109A01011</t>
        </is>
      </c>
      <c r="C211" s="30" t="inlineStr">
        <is>
          <t>Transport Services</t>
        </is>
      </c>
      <c r="D211" s="13" t="n">
        <v>15924</v>
      </c>
      <c r="E211" s="14" t="n">
        <v>36.91</v>
      </c>
      <c r="F211" s="15" t="n">
        <v>0.0019</v>
      </c>
      <c r="G211" s="15" t="n"/>
    </row>
    <row r="212">
      <c r="A212" s="12" t="inlineStr">
        <is>
          <t>Dr Agarwal's Health Care Ltd.</t>
        </is>
      </c>
      <c r="B212" s="30" t="inlineStr">
        <is>
          <t>INE943P01029</t>
        </is>
      </c>
      <c r="C212" s="30" t="inlineStr">
        <is>
          <t>Healthcare Services</t>
        </is>
      </c>
      <c r="D212" s="13" t="n">
        <v>7261</v>
      </c>
      <c r="E212" s="14" t="n">
        <v>36.91</v>
      </c>
      <c r="F212" s="15" t="n">
        <v>0.002</v>
      </c>
      <c r="G212" s="15" t="n"/>
    </row>
    <row r="213">
      <c r="A213" s="12" t="inlineStr">
        <is>
          <t>Jindal Saw Ltd.</t>
        </is>
      </c>
      <c r="B213" s="30" t="inlineStr">
        <is>
          <t>INE324A01032</t>
        </is>
      </c>
      <c r="C213" s="30" t="inlineStr">
        <is>
          <t>Industrial Products</t>
        </is>
      </c>
      <c r="D213" s="13" t="n">
        <v>21888</v>
      </c>
      <c r="E213" s="14" t="n">
        <v>36.76</v>
      </c>
      <c r="F213" s="15" t="n">
        <v>0.0019</v>
      </c>
      <c r="G213" s="15" t="n"/>
    </row>
    <row r="214">
      <c r="A214" s="12" t="inlineStr">
        <is>
          <t>BLS International Services Ltd.</t>
        </is>
      </c>
      <c r="B214" s="30" t="inlineStr">
        <is>
          <t>INE153T01027</t>
        </is>
      </c>
      <c r="C214" s="30" t="inlineStr">
        <is>
          <t>Leisure Services</t>
        </is>
      </c>
      <c r="D214" s="13" t="n">
        <v>11423</v>
      </c>
      <c r="E214" s="14" t="n">
        <v>36.68</v>
      </c>
      <c r="F214" s="15" t="n">
        <v>0.0019</v>
      </c>
      <c r="G214" s="15" t="n"/>
    </row>
    <row r="215">
      <c r="A215" s="12" t="inlineStr">
        <is>
          <t>Action Construction Equipment Ltd.</t>
        </is>
      </c>
      <c r="B215" s="30" t="inlineStr">
        <is>
          <t>INE731H01025</t>
        </is>
      </c>
      <c r="C215" s="30" t="inlineStr">
        <is>
          <t>Agricultural, Commercial &amp; Construction Vehicles</t>
        </is>
      </c>
      <c r="D215" s="13" t="n">
        <v>3875</v>
      </c>
      <c r="E215" s="14" t="n">
        <v>36.68</v>
      </c>
      <c r="F215" s="15" t="n">
        <v>0.0019</v>
      </c>
      <c r="G215" s="15" t="n"/>
    </row>
    <row r="216">
      <c r="A216" s="12" t="inlineStr">
        <is>
          <t>Jyothy Labs Ltd.</t>
        </is>
      </c>
      <c r="B216" s="30" t="inlineStr">
        <is>
          <t>INE668F01031</t>
        </is>
      </c>
      <c r="C216" s="30" t="inlineStr">
        <is>
          <t>Household Products</t>
        </is>
      </c>
      <c r="D216" s="13" t="n">
        <v>12776</v>
      </c>
      <c r="E216" s="14" t="n">
        <v>36.11</v>
      </c>
      <c r="F216" s="15" t="n">
        <v>0.0019</v>
      </c>
      <c r="G216" s="15" t="n"/>
    </row>
    <row r="217">
      <c r="A217" s="12" t="inlineStr">
        <is>
          <t>Happiest Minds Technologies Ltd.</t>
        </is>
      </c>
      <c r="B217" s="30" t="inlineStr">
        <is>
          <t>INE419U01012</t>
        </is>
      </c>
      <c r="C217" s="30" t="inlineStr">
        <is>
          <t>IT - Software</t>
        </is>
      </c>
      <c r="D217" s="13" t="n">
        <v>7730</v>
      </c>
      <c r="E217" s="14" t="n">
        <v>35.59</v>
      </c>
      <c r="F217" s="15" t="n">
        <v>0.0019</v>
      </c>
      <c r="G217" s="15" t="n"/>
    </row>
    <row r="218">
      <c r="A218" s="12" t="inlineStr">
        <is>
          <t>Caplin Point Laboratories Ltd.</t>
        </is>
      </c>
      <c r="B218" s="30" t="inlineStr">
        <is>
          <t>INE475E01026</t>
        </is>
      </c>
      <c r="C218" s="30" t="inlineStr">
        <is>
          <t>Pharmaceuticals &amp; Biotechnology</t>
        </is>
      </c>
      <c r="D218" s="13" t="n">
        <v>1901</v>
      </c>
      <c r="E218" s="14" t="n">
        <v>34.94</v>
      </c>
      <c r="F218" s="15" t="n">
        <v>0.0018</v>
      </c>
      <c r="G218" s="15" t="n"/>
    </row>
    <row r="219">
      <c r="A219" s="12" t="inlineStr">
        <is>
          <t>Tejas Networks Ltd.</t>
        </is>
      </c>
      <c r="B219" s="30" t="inlineStr">
        <is>
          <t>INE010J01012</t>
        </is>
      </c>
      <c r="C219" s="30" t="inlineStr">
        <is>
          <t>Telecom - Equipment &amp; Accessories</t>
        </is>
      </c>
      <c r="D219" s="13" t="n">
        <v>7671</v>
      </c>
      <c r="E219" s="14" t="n">
        <v>34.49</v>
      </c>
      <c r="F219" s="15" t="n">
        <v>0.0018</v>
      </c>
      <c r="G219" s="15" t="n"/>
    </row>
    <row r="220">
      <c r="A220" s="12" t="inlineStr">
        <is>
          <t>Central Bank of India</t>
        </is>
      </c>
      <c r="B220" s="30" t="inlineStr">
        <is>
          <t>INE483A01010</t>
        </is>
      </c>
      <c r="C220" s="30" t="inlineStr">
        <is>
          <t>Banks</t>
        </is>
      </c>
      <c r="D220" s="13" t="n">
        <v>91686</v>
      </c>
      <c r="E220" s="14" t="n">
        <v>34.29</v>
      </c>
      <c r="F220" s="15" t="n">
        <v>0.0018</v>
      </c>
      <c r="G220" s="15" t="n"/>
    </row>
    <row r="221">
      <c r="A221" s="12" t="inlineStr">
        <is>
          <t>Nuvoco Vistas Corporation Ltd.</t>
        </is>
      </c>
      <c r="B221" s="30" t="inlineStr">
        <is>
          <t>INE118D01016</t>
        </is>
      </c>
      <c r="C221" s="30" t="inlineStr">
        <is>
          <t>Cement &amp; Cement Products</t>
        </is>
      </c>
      <c r="D221" s="13" t="n">
        <v>9437</v>
      </c>
      <c r="E221" s="14" t="n">
        <v>33.59</v>
      </c>
      <c r="F221" s="15" t="n">
        <v>0.0018</v>
      </c>
      <c r="G221" s="15" t="n"/>
    </row>
    <row r="222">
      <c r="A222" s="12" t="inlineStr">
        <is>
          <t>Vedant Fashions Ltd.</t>
        </is>
      </c>
      <c r="B222" s="30" t="inlineStr">
        <is>
          <t>INE825V01034</t>
        </is>
      </c>
      <c r="C222" s="30" t="inlineStr">
        <is>
          <t>Retailing</t>
        </is>
      </c>
      <c r="D222" s="13" t="n">
        <v>5748</v>
      </c>
      <c r="E222" s="14" t="n">
        <v>33.46</v>
      </c>
      <c r="F222" s="15" t="n">
        <v>0.0018</v>
      </c>
      <c r="G222" s="15" t="n"/>
    </row>
    <row r="223">
      <c r="A223" s="12" t="inlineStr">
        <is>
          <t>IFCI Ltd.</t>
        </is>
      </c>
      <c r="B223" s="30" t="inlineStr">
        <is>
          <t>INE039A01010</t>
        </is>
      </c>
      <c r="C223" s="30" t="inlineStr">
        <is>
          <t>Finance</t>
        </is>
      </c>
      <c r="D223" s="13" t="n">
        <v>62382</v>
      </c>
      <c r="E223" s="14" t="n">
        <v>33</v>
      </c>
      <c r="F223" s="15" t="n">
        <v>0.0017</v>
      </c>
      <c r="G223" s="15" t="n"/>
    </row>
    <row r="224">
      <c r="A224" s="12" t="inlineStr">
        <is>
          <t>Leela Palaces Hotels &amp; Resorts Ltd.</t>
        </is>
      </c>
      <c r="B224" s="30" t="inlineStr">
        <is>
          <t>INE0AQ201015</t>
        </is>
      </c>
      <c r="C224" s="30" t="inlineStr">
        <is>
          <t>Leisure Services</t>
        </is>
      </c>
      <c r="D224" s="13" t="n">
        <v>7605</v>
      </c>
      <c r="E224" s="14" t="n">
        <v>32.97</v>
      </c>
      <c r="F224" s="15" t="n">
        <v>0.0017</v>
      </c>
      <c r="G224" s="15" t="n"/>
    </row>
    <row r="225">
      <c r="A225" s="12" t="inlineStr">
        <is>
          <t>Aegis Vopak Terminals Ltd.</t>
        </is>
      </c>
      <c r="B225" s="30" t="inlineStr">
        <is>
          <t>INE0INX01018</t>
        </is>
      </c>
      <c r="C225" s="30" t="inlineStr">
        <is>
          <t>Oil</t>
        </is>
      </c>
      <c r="D225" s="13" t="n">
        <v>13204</v>
      </c>
      <c r="E225" s="14" t="n">
        <v>32.92</v>
      </c>
      <c r="F225" s="15" t="n">
        <v>0.0017</v>
      </c>
      <c r="G225" s="15" t="n"/>
    </row>
    <row r="226">
      <c r="A226" s="12" t="inlineStr">
        <is>
          <t>International Gemmological Inst Ind Ltd.</t>
        </is>
      </c>
      <c r="B226" s="30" t="inlineStr">
        <is>
          <t>INE0Q9301021</t>
        </is>
      </c>
      <c r="C226" s="30" t="inlineStr">
        <is>
          <t>Commercial Services &amp; Supplies</t>
        </is>
      </c>
      <c r="D226" s="13" t="n">
        <v>9568</v>
      </c>
      <c r="E226" s="14" t="n">
        <v>32.05</v>
      </c>
      <c r="F226" s="15" t="n">
        <v>0.0017</v>
      </c>
      <c r="G226" s="15" t="n"/>
    </row>
    <row r="227">
      <c r="A227" s="12" t="inlineStr">
        <is>
          <t>Trident Ltd.</t>
        </is>
      </c>
      <c r="B227" s="30" t="inlineStr">
        <is>
          <t>INE064C01022</t>
        </is>
      </c>
      <c r="C227" s="30" t="inlineStr">
        <is>
          <t>Textiles &amp; Apparels</t>
        </is>
      </c>
      <c r="D227" s="13" t="n">
        <v>117634</v>
      </c>
      <c r="E227" s="14" t="n">
        <v>31.44</v>
      </c>
      <c r="F227" s="15" t="n">
        <v>0.0017</v>
      </c>
      <c r="G227" s="15" t="n"/>
    </row>
    <row r="228">
      <c r="A228" s="12" t="inlineStr">
        <is>
          <t>Triveni Engineering &amp; Industries Ltd.</t>
        </is>
      </c>
      <c r="B228" s="30" t="inlineStr">
        <is>
          <t>INE256C01024</t>
        </is>
      </c>
      <c r="C228" s="30" t="inlineStr">
        <is>
          <t>Agricultural Food &amp; other Products</t>
        </is>
      </c>
      <c r="D228" s="13" t="n">
        <v>8053</v>
      </c>
      <c r="E228" s="14" t="n">
        <v>31.43</v>
      </c>
      <c r="F228" s="15" t="n">
        <v>0.0017</v>
      </c>
      <c r="G228" s="15" t="n"/>
    </row>
    <row r="229">
      <c r="A229" s="12" t="inlineStr">
        <is>
          <t>Latent View Analytics Ltd.</t>
        </is>
      </c>
      <c r="B229" s="30" t="inlineStr">
        <is>
          <t>INE0I7C01011</t>
        </is>
      </c>
      <c r="C229" s="30" t="inlineStr">
        <is>
          <t>IT - Software</t>
        </is>
      </c>
      <c r="D229" s="13" t="n">
        <v>6787</v>
      </c>
      <c r="E229" s="14" t="n">
        <v>31.13</v>
      </c>
      <c r="F229" s="15" t="n">
        <v>0.0016</v>
      </c>
      <c r="G229" s="15" t="n"/>
    </row>
    <row r="230">
      <c r="A230" s="12" t="inlineStr">
        <is>
          <t>The Bombay Burmah Trading Corp Ltd.</t>
        </is>
      </c>
      <c r="B230" s="30" t="inlineStr">
        <is>
          <t>INE050A01025</t>
        </is>
      </c>
      <c r="C230" s="30" t="inlineStr">
        <is>
          <t>Food Products</t>
        </is>
      </c>
      <c r="D230" s="13" t="n">
        <v>1632</v>
      </c>
      <c r="E230" s="14" t="n">
        <v>30.83</v>
      </c>
      <c r="F230" s="15" t="n">
        <v>0.0016</v>
      </c>
      <c r="G230" s="15" t="n"/>
    </row>
    <row r="231">
      <c r="A231" s="12" t="inlineStr">
        <is>
          <t>Blue Dart Express Ltd.</t>
        </is>
      </c>
      <c r="B231" s="30" t="inlineStr">
        <is>
          <t>INE233B01017</t>
        </is>
      </c>
      <c r="C231" s="30" t="inlineStr">
        <is>
          <t>Transport Services</t>
        </is>
      </c>
      <c r="D231" s="13" t="n">
        <v>557</v>
      </c>
      <c r="E231" s="14" t="n">
        <v>30.75</v>
      </c>
      <c r="F231" s="15" t="n">
        <v>0.0016</v>
      </c>
      <c r="G231" s="15" t="n"/>
    </row>
    <row r="232">
      <c r="A232" s="12" t="inlineStr">
        <is>
          <t>RITES LTD.</t>
        </is>
      </c>
      <c r="B232" s="30" t="inlineStr">
        <is>
          <t>INE320J01015</t>
        </is>
      </c>
      <c r="C232" s="30" t="inlineStr">
        <is>
          <t>Construction</t>
        </is>
      </c>
      <c r="D232" s="13" t="n">
        <v>12615</v>
      </c>
      <c r="E232" s="14" t="n">
        <v>30.63</v>
      </c>
      <c r="F232" s="15" t="n">
        <v>0.0016</v>
      </c>
      <c r="G232" s="15" t="n"/>
    </row>
    <row r="233">
      <c r="A233" s="12" t="inlineStr">
        <is>
          <t>RailTel Corporation of India Ltd.</t>
        </is>
      </c>
      <c r="B233" s="30" t="inlineStr">
        <is>
          <t>INE0DD101019</t>
        </is>
      </c>
      <c r="C233" s="30" t="inlineStr">
        <is>
          <t>Telecom - Services</t>
        </is>
      </c>
      <c r="D233" s="13" t="n">
        <v>8229</v>
      </c>
      <c r="E233" s="14" t="n">
        <v>30.57</v>
      </c>
      <c r="F233" s="15" t="n">
        <v>0.0016</v>
      </c>
      <c r="G233" s="15" t="n"/>
    </row>
    <row r="234">
      <c r="A234" s="12" t="inlineStr">
        <is>
          <t>Transformers And Rectifiers (India) Ltd.</t>
        </is>
      </c>
      <c r="B234" s="30" t="inlineStr">
        <is>
          <t>INE763I01026</t>
        </is>
      </c>
      <c r="C234" s="30" t="inlineStr">
        <is>
          <t>Electrical Equipment</t>
        </is>
      </c>
      <c r="D234" s="13" t="n">
        <v>10088</v>
      </c>
      <c r="E234" s="14" t="n">
        <v>28.78</v>
      </c>
      <c r="F234" s="15" t="n">
        <v>0.0015</v>
      </c>
      <c r="G234" s="15" t="n"/>
    </row>
    <row r="235">
      <c r="A235" s="12" t="inlineStr">
        <is>
          <t>Cera Sanitaryware Ltd.</t>
        </is>
      </c>
      <c r="B235" s="30" t="inlineStr">
        <is>
          <t>INE739E01017</t>
        </is>
      </c>
      <c r="C235" s="30" t="inlineStr">
        <is>
          <t>Consumer Durables</t>
        </is>
      </c>
      <c r="D235" s="13" t="n">
        <v>544</v>
      </c>
      <c r="E235" s="14" t="n">
        <v>28.48</v>
      </c>
      <c r="F235" s="15" t="n">
        <v>0.0015</v>
      </c>
      <c r="G235" s="15" t="n"/>
    </row>
    <row r="236">
      <c r="A236" s="12" t="inlineStr">
        <is>
          <t>C.E. Info Systems Ltd.</t>
        </is>
      </c>
      <c r="B236" s="30" t="inlineStr">
        <is>
          <t>INE0BV301023</t>
        </is>
      </c>
      <c r="C236" s="30" t="inlineStr">
        <is>
          <t>IT - Software</t>
        </is>
      </c>
      <c r="D236" s="13" t="n">
        <v>1631</v>
      </c>
      <c r="E236" s="14" t="n">
        <v>28.17</v>
      </c>
      <c r="F236" s="15" t="n">
        <v>0.0015</v>
      </c>
      <c r="G236" s="15" t="n"/>
    </row>
    <row r="237">
      <c r="A237" s="12" t="inlineStr">
        <is>
          <t>ITI Ltd.</t>
        </is>
      </c>
      <c r="B237" s="30" t="inlineStr">
        <is>
          <t>INE248A01017</t>
        </is>
      </c>
      <c r="C237" s="30" t="inlineStr">
        <is>
          <t>Telecom - Equipment &amp; Accessories</t>
        </is>
      </c>
      <c r="D237" s="13" t="n">
        <v>9053</v>
      </c>
      <c r="E237" s="14" t="n">
        <v>28.05</v>
      </c>
      <c r="F237" s="15" t="n">
        <v>0.0015</v>
      </c>
      <c r="G237" s="15" t="n"/>
    </row>
    <row r="238">
      <c r="A238" s="12" t="inlineStr">
        <is>
          <t>The India Cements Ltd.</t>
        </is>
      </c>
      <c r="B238" s="30" t="inlineStr">
        <is>
          <t>INE383A01012</t>
        </is>
      </c>
      <c r="C238" s="30" t="inlineStr">
        <is>
          <t>Cement &amp; Cement Products</t>
        </is>
      </c>
      <c r="D238" s="13" t="n">
        <v>6311</v>
      </c>
      <c r="E238" s="14" t="n">
        <v>27.47</v>
      </c>
      <c r="F238" s="15" t="n">
        <v>0.0015</v>
      </c>
      <c r="G238" s="15" t="n"/>
    </row>
    <row r="239">
      <c r="A239" s="12" t="inlineStr">
        <is>
          <t>Valor Estate Ltd.</t>
        </is>
      </c>
      <c r="B239" s="30" t="inlineStr">
        <is>
          <t>INE879I01012</t>
        </is>
      </c>
      <c r="C239" s="30" t="inlineStr">
        <is>
          <t>Leisure Services</t>
        </is>
      </c>
      <c r="D239" s="13" t="n">
        <v>23050</v>
      </c>
      <c r="E239" s="14" t="n">
        <v>27.32</v>
      </c>
      <c r="F239" s="15" t="n">
        <v>0.0014</v>
      </c>
      <c r="G239" s="15" t="n"/>
    </row>
    <row r="240">
      <c r="A240" s="12" t="inlineStr">
        <is>
          <t>RHI Magnesita India Ltd.</t>
        </is>
      </c>
      <c r="B240" s="30" t="inlineStr">
        <is>
          <t>INE743M01012</t>
        </is>
      </c>
      <c r="C240" s="30" t="inlineStr">
        <is>
          <t>Industrial Products</t>
        </is>
      </c>
      <c r="D240" s="13" t="n">
        <v>5709</v>
      </c>
      <c r="E240" s="14" t="n">
        <v>26.21</v>
      </c>
      <c r="F240" s="15" t="n">
        <v>0.0014</v>
      </c>
      <c r="G240" s="15" t="n"/>
    </row>
    <row r="241">
      <c r="A241" s="12" t="inlineStr">
        <is>
          <t>Godrej Agrovet Ltd.</t>
        </is>
      </c>
      <c r="B241" s="30" t="inlineStr">
        <is>
          <t>INE850D01014</t>
        </is>
      </c>
      <c r="C241" s="30" t="inlineStr">
        <is>
          <t>Food Products</t>
        </is>
      </c>
      <c r="D241" s="13" t="n">
        <v>4533</v>
      </c>
      <c r="E241" s="14" t="n">
        <v>25.89</v>
      </c>
      <c r="F241" s="15" t="n">
        <v>0.0014</v>
      </c>
      <c r="G241" s="15" t="n"/>
    </row>
    <row r="242">
      <c r="A242" s="12" t="inlineStr">
        <is>
          <t>Mangalore Refinery &amp; Petrochemicals Ltd.</t>
        </is>
      </c>
      <c r="B242" s="30" t="inlineStr">
        <is>
          <t>INE103A01014</t>
        </is>
      </c>
      <c r="C242" s="30" t="inlineStr">
        <is>
          <t>Petroleum Products</t>
        </is>
      </c>
      <c r="D242" s="13" t="n">
        <v>16811</v>
      </c>
      <c r="E242" s="14" t="n">
        <v>25.56</v>
      </c>
      <c r="F242" s="15" t="n">
        <v>0.0014</v>
      </c>
      <c r="G242" s="15" t="n"/>
    </row>
    <row r="243">
      <c r="A243" s="12" t="inlineStr">
        <is>
          <t>Saregama India Ltd.</t>
        </is>
      </c>
      <c r="B243" s="30" t="inlineStr">
        <is>
          <t>INE979A01025</t>
        </is>
      </c>
      <c r="C243" s="30" t="inlineStr">
        <is>
          <t>Entertainment</t>
        </is>
      </c>
      <c r="D243" s="13" t="n">
        <v>7052</v>
      </c>
      <c r="E243" s="14" t="n">
        <v>24.75</v>
      </c>
      <c r="F243" s="15" t="n">
        <v>0.0013</v>
      </c>
      <c r="G243" s="15" t="n"/>
    </row>
    <row r="244">
      <c r="A244" s="12" t="inlineStr">
        <is>
          <t>INOX INDIA LIMITED</t>
        </is>
      </c>
      <c r="B244" s="30" t="inlineStr">
        <is>
          <t>INE616N01034</t>
        </is>
      </c>
      <c r="C244" s="30" t="inlineStr">
        <is>
          <t>Industrial Products</t>
        </is>
      </c>
      <c r="D244" s="13" t="n">
        <v>2120</v>
      </c>
      <c r="E244" s="14" t="n">
        <v>24.04</v>
      </c>
      <c r="F244" s="15" t="n">
        <v>0.0013</v>
      </c>
      <c r="G244" s="15" t="n"/>
    </row>
    <row r="245">
      <c r="A245" s="12" t="inlineStr">
        <is>
          <t>Jbm Auto Ltd.</t>
        </is>
      </c>
      <c r="B245" s="30" t="inlineStr">
        <is>
          <t>INE927D01051</t>
        </is>
      </c>
      <c r="C245" s="30" t="inlineStr">
        <is>
          <t>Auto Components</t>
        </is>
      </c>
      <c r="D245" s="13" t="n">
        <v>3797</v>
      </c>
      <c r="E245" s="14" t="n">
        <v>23.82</v>
      </c>
      <c r="F245" s="15" t="n">
        <v>0.0013</v>
      </c>
      <c r="G245" s="15" t="n"/>
    </row>
    <row r="246">
      <c r="A246" s="12" t="inlineStr">
        <is>
          <t>JSW Cement Ltd.</t>
        </is>
      </c>
      <c r="B246" s="30" t="inlineStr">
        <is>
          <t>INE718I01012</t>
        </is>
      </c>
      <c r="C246" s="30" t="inlineStr">
        <is>
          <t>Cement &amp; Cement Products</t>
        </is>
      </c>
      <c r="D246" s="13" t="n">
        <v>20006</v>
      </c>
      <c r="E246" s="14" t="n">
        <v>23.78</v>
      </c>
      <c r="F246" s="15" t="n">
        <v>0.0013</v>
      </c>
      <c r="G246" s="15" t="n"/>
    </row>
    <row r="247">
      <c r="A247" s="12" t="inlineStr">
        <is>
          <t>Tata Teleservices (Maharashtra) Ltd.</t>
        </is>
      </c>
      <c r="B247" s="30" t="inlineStr">
        <is>
          <t>INE517B01013</t>
        </is>
      </c>
      <c r="C247" s="30" t="inlineStr">
        <is>
          <t>Telecom - Services</t>
        </is>
      </c>
      <c r="D247" s="13" t="n">
        <v>47328</v>
      </c>
      <c r="E247" s="14" t="n">
        <v>23.46</v>
      </c>
      <c r="F247" s="15" t="n">
        <v>0.0012</v>
      </c>
      <c r="G247" s="15" t="n"/>
    </row>
    <row r="248">
      <c r="A248" s="12" t="inlineStr">
        <is>
          <t>Acme Solar Holdings Ltd.</t>
        </is>
      </c>
      <c r="B248" s="30" t="inlineStr">
        <is>
          <t>INE622W01025</t>
        </is>
      </c>
      <c r="C248" s="30" t="inlineStr">
        <is>
          <t>Power</t>
        </is>
      </c>
      <c r="D248" s="13" t="n">
        <v>9490</v>
      </c>
      <c r="E248" s="14" t="n">
        <v>22.54</v>
      </c>
      <c r="F248" s="15" t="n">
        <v>0.0012</v>
      </c>
      <c r="G248" s="15" t="n"/>
    </row>
    <row r="249">
      <c r="A249" s="12" t="inlineStr">
        <is>
          <t>Maharashtra Seamless Ltd.</t>
        </is>
      </c>
      <c r="B249" s="30" t="inlineStr">
        <is>
          <t>INE271B01025</t>
        </is>
      </c>
      <c r="C249" s="30" t="inlineStr">
        <is>
          <t>Industrial Products</t>
        </is>
      </c>
      <c r="D249" s="13" t="n">
        <v>3814</v>
      </c>
      <c r="E249" s="14" t="n">
        <v>21.41</v>
      </c>
      <c r="F249" s="15" t="n">
        <v>0.0011</v>
      </c>
      <c r="G249" s="15" t="n"/>
    </row>
    <row r="250">
      <c r="A250" s="12" t="inlineStr">
        <is>
          <t>Campus Activewear Ltd.</t>
        </is>
      </c>
      <c r="B250" s="30" t="inlineStr">
        <is>
          <t>INE278Y01022</t>
        </is>
      </c>
      <c r="C250" s="30" t="inlineStr">
        <is>
          <t>Consumer Durables</t>
        </is>
      </c>
      <c r="D250" s="13" t="n">
        <v>8038</v>
      </c>
      <c r="E250" s="14" t="n">
        <v>21.06</v>
      </c>
      <c r="F250" s="15" t="n">
        <v>0.0011</v>
      </c>
      <c r="G250" s="15" t="n"/>
    </row>
    <row r="251">
      <c r="A251" s="12" t="inlineStr">
        <is>
          <t>Alkyl Amines Chemicals Ltd.</t>
        </is>
      </c>
      <c r="B251" s="30" t="inlineStr">
        <is>
          <t>INE150B01039</t>
        </is>
      </c>
      <c r="C251" s="30" t="inlineStr">
        <is>
          <t>Chemicals &amp; Petrochemicals</t>
        </is>
      </c>
      <c r="D251" s="13" t="n">
        <v>1305</v>
      </c>
      <c r="E251" s="14" t="n">
        <v>20.83</v>
      </c>
      <c r="F251" s="15" t="n">
        <v>0.0011</v>
      </c>
      <c r="G251" s="15" t="n"/>
    </row>
    <row r="252">
      <c r="A252" s="12" t="inlineStr">
        <is>
          <t>Rashtriya Chemicals and Fertilizers Ltd.</t>
        </is>
      </c>
      <c r="B252" s="30" t="inlineStr">
        <is>
          <t>INE027A01015</t>
        </is>
      </c>
      <c r="C252" s="30" t="inlineStr">
        <is>
          <t>Fertilizers &amp; Agrochemicals</t>
        </is>
      </c>
      <c r="D252" s="13" t="n">
        <v>13003</v>
      </c>
      <c r="E252" s="14" t="n">
        <v>19.02</v>
      </c>
      <c r="F252" s="15" t="n">
        <v>0.001</v>
      </c>
      <c r="G252" s="15" t="n"/>
    </row>
    <row r="253">
      <c r="A253" s="12" t="inlineStr">
        <is>
          <t>Alok Industries Ltd.</t>
        </is>
      </c>
      <c r="B253" s="30" t="inlineStr">
        <is>
          <t>INE270A01029</t>
        </is>
      </c>
      <c r="C253" s="30" t="inlineStr">
        <is>
          <t>Textiles &amp; Apparels</t>
        </is>
      </c>
      <c r="D253" s="13" t="n">
        <v>116909</v>
      </c>
      <c r="E253" s="14" t="n">
        <v>18.74</v>
      </c>
      <c r="F253" s="15" t="n">
        <v>0.001</v>
      </c>
      <c r="G253" s="15" t="n"/>
    </row>
    <row r="254">
      <c r="A254" s="12" t="inlineStr">
        <is>
          <t>Ventive Hospitality Ltd.</t>
        </is>
      </c>
      <c r="B254" s="30" t="inlineStr">
        <is>
          <t>INE781S01027</t>
        </is>
      </c>
      <c r="C254" s="30" t="inlineStr">
        <is>
          <t>Leisure Services</t>
        </is>
      </c>
      <c r="D254" s="13" t="n">
        <v>2429</v>
      </c>
      <c r="E254" s="14" t="n">
        <v>18.53</v>
      </c>
      <c r="F254" s="15" t="n">
        <v>0.001</v>
      </c>
      <c r="G254" s="15" t="n"/>
    </row>
    <row r="255">
      <c r="A255" s="12" t="inlineStr">
        <is>
          <t>Blue Jet Healthcare Ltd.</t>
        </is>
      </c>
      <c r="B255" s="30" t="inlineStr">
        <is>
          <t>INE0KBH01020</t>
        </is>
      </c>
      <c r="C255" s="30" t="inlineStr">
        <is>
          <t>Pharmaceuticals &amp; Biotechnology</t>
        </is>
      </c>
      <c r="D255" s="13" t="n">
        <v>3307</v>
      </c>
      <c r="E255" s="14" t="n">
        <v>17.53</v>
      </c>
      <c r="F255" s="15" t="n">
        <v>0.0009</v>
      </c>
      <c r="G255" s="15" t="n"/>
    </row>
    <row r="256">
      <c r="A256" s="12" t="inlineStr">
        <is>
          <t>Akums Drugs And Pharmaceuticals Ltd.</t>
        </is>
      </c>
      <c r="B256" s="30" t="inlineStr">
        <is>
          <t>INE09XN01023</t>
        </is>
      </c>
      <c r="C256" s="30" t="inlineStr">
        <is>
          <t>Pharmaceuticals &amp; Biotechnology</t>
        </is>
      </c>
      <c r="D256" s="13" t="n">
        <v>2584</v>
      </c>
      <c r="E256" s="14" t="n">
        <v>11.72</v>
      </c>
      <c r="F256" s="15" t="n">
        <v>0.0005999999999999999</v>
      </c>
      <c r="G256" s="15" t="n"/>
    </row>
    <row r="257">
      <c r="A257" s="12" t="inlineStr">
        <is>
          <t>MMTC Ltd.</t>
        </is>
      </c>
      <c r="B257" s="30" t="inlineStr">
        <is>
          <t>INE123F01029</t>
        </is>
      </c>
      <c r="C257" s="30" t="inlineStr">
        <is>
          <t>Commercial Services &amp; Supplies</t>
        </is>
      </c>
      <c r="D257" s="13" t="n">
        <v>14251</v>
      </c>
      <c r="E257" s="14" t="n">
        <v>9.58</v>
      </c>
      <c r="F257" s="15" t="n">
        <v>0.0005</v>
      </c>
      <c r="G257" s="15" t="n"/>
    </row>
    <row r="258">
      <c r="A258" s="16" t="inlineStr">
        <is>
          <t>Sub Total</t>
        </is>
      </c>
      <c r="B258" s="31" t="n"/>
      <c r="C258" s="31" t="n"/>
      <c r="D258" s="17" t="n"/>
      <c r="E258" s="37" t="n">
        <v>18918.49</v>
      </c>
      <c r="F258" s="38" t="n">
        <v>0.9993</v>
      </c>
      <c r="G258" s="20" t="n"/>
    </row>
    <row r="259">
      <c r="A259" s="16" t="inlineStr">
        <is>
          <t>(b) Unlisted</t>
        </is>
      </c>
      <c r="B259" s="30" t="n"/>
      <c r="C259" s="30" t="n"/>
      <c r="D259" s="13" t="n"/>
      <c r="E259" s="14" t="n"/>
      <c r="F259" s="15" t="n"/>
      <c r="G259" s="15" t="n"/>
    </row>
    <row r="260">
      <c r="A260" s="16" t="inlineStr">
        <is>
          <t>Sub Total</t>
        </is>
      </c>
      <c r="B260" s="30" t="n"/>
      <c r="C260" s="30" t="n"/>
      <c r="D260" s="13" t="n"/>
      <c r="E260" s="39" t="inlineStr">
        <is>
          <t>NIL</t>
        </is>
      </c>
      <c r="F260" s="40" t="inlineStr">
        <is>
          <t>NIL</t>
        </is>
      </c>
      <c r="G260" s="15" t="n"/>
    </row>
    <row r="261">
      <c r="A261" s="21" t="inlineStr">
        <is>
          <t>TOTAL</t>
        </is>
      </c>
      <c r="B261" s="32" t="n"/>
      <c r="C261" s="32" t="n"/>
      <c r="D261" s="22" t="n"/>
      <c r="E261" s="27" t="n">
        <v>18918.49</v>
      </c>
      <c r="F261" s="28" t="n">
        <v>0.9993</v>
      </c>
      <c r="G261" s="20" t="n"/>
    </row>
    <row r="262">
      <c r="A262" s="12" t="n"/>
      <c r="B262" s="30" t="n"/>
      <c r="C262" s="30" t="n"/>
      <c r="D262" s="13" t="n"/>
      <c r="E262" s="14" t="n"/>
      <c r="F262" s="15" t="n"/>
      <c r="G262" s="15" t="n"/>
    </row>
    <row r="263">
      <c r="A263" s="12" t="n"/>
      <c r="B263" s="30" t="n"/>
      <c r="C263" s="30" t="n"/>
      <c r="D263" s="13" t="n"/>
      <c r="E263" s="14" t="n"/>
      <c r="F263" s="15" t="n"/>
      <c r="G263" s="15" t="n"/>
    </row>
    <row r="264">
      <c r="A264" s="16" t="inlineStr">
        <is>
          <t>TREPS / Reverse Repo</t>
        </is>
      </c>
      <c r="B264" s="30" t="n"/>
      <c r="C264" s="30" t="n"/>
      <c r="D264" s="13" t="n"/>
      <c r="E264" s="14" t="n"/>
      <c r="F264" s="15" t="n"/>
      <c r="G264" s="15" t="n"/>
    </row>
    <row r="265">
      <c r="A265" s="12" t="inlineStr">
        <is>
          <t>Clearing Corporation of India Ltd.</t>
        </is>
      </c>
      <c r="B265" s="30" t="n"/>
      <c r="C265" s="30" t="n"/>
      <c r="D265" s="13" t="n"/>
      <c r="E265" s="14" t="n">
        <v>70.98999999999999</v>
      </c>
      <c r="F265" s="15" t="n">
        <v>0.0038</v>
      </c>
      <c r="G265" s="15" t="n">
        <v>0.053335</v>
      </c>
    </row>
    <row r="266">
      <c r="A266" s="16" t="inlineStr">
        <is>
          <t>Sub Total</t>
        </is>
      </c>
      <c r="B266" s="31" t="n"/>
      <c r="C266" s="31" t="n"/>
      <c r="D266" s="17" t="n"/>
      <c r="E266" s="37" t="n">
        <v>70.98999999999999</v>
      </c>
      <c r="F266" s="38" t="n">
        <v>0.0038</v>
      </c>
      <c r="G266" s="20" t="n"/>
    </row>
    <row r="267">
      <c r="A267" s="12" t="n"/>
      <c r="B267" s="30" t="n"/>
      <c r="C267" s="30" t="n"/>
      <c r="D267" s="13" t="n"/>
      <c r="E267" s="14" t="n"/>
      <c r="F267" s="15" t="n"/>
      <c r="G267" s="15" t="n"/>
    </row>
    <row r="268">
      <c r="A268" s="21" t="inlineStr">
        <is>
          <t>TOTAL</t>
        </is>
      </c>
      <c r="B268" s="32" t="n"/>
      <c r="C268" s="32" t="n"/>
      <c r="D268" s="22" t="n"/>
      <c r="E268" s="18" t="n">
        <v>70.98999999999999</v>
      </c>
      <c r="F268" s="19" t="n">
        <v>0.0038</v>
      </c>
      <c r="G268" s="20" t="n"/>
    </row>
    <row r="269">
      <c r="A269" s="12" t="inlineStr">
        <is>
          <t>Accrued Interest</t>
        </is>
      </c>
      <c r="B269" s="30" t="n"/>
      <c r="C269" s="30" t="n"/>
      <c r="D269" s="13" t="n"/>
      <c r="E269" s="14" t="n">
        <v>0.0103732</v>
      </c>
      <c r="F269" s="15" t="n">
        <v>0</v>
      </c>
      <c r="G269" s="15" t="n"/>
    </row>
    <row r="270">
      <c r="A270" s="12" t="inlineStr">
        <is>
          <t>Net Receivables/(Payables)</t>
        </is>
      </c>
      <c r="B270" s="30" t="n"/>
      <c r="C270" s="30" t="n"/>
      <c r="D270" s="13" t="n"/>
      <c r="E270" s="23" t="n">
        <v>-61.1203732</v>
      </c>
      <c r="F270" s="24" t="n">
        <v>-0.0031</v>
      </c>
      <c r="G270" s="15" t="n">
        <v>0.053335</v>
      </c>
    </row>
    <row r="271">
      <c r="A271" s="25" t="inlineStr">
        <is>
          <t>GRAND TOTAL</t>
        </is>
      </c>
      <c r="B271" s="33" t="n"/>
      <c r="C271" s="33" t="n"/>
      <c r="D271" s="26" t="n"/>
      <c r="E271" s="27" t="n">
        <v>18928.37</v>
      </c>
      <c r="F271" s="28" t="n">
        <v>1</v>
      </c>
      <c r="G271" s="28" t="n"/>
    </row>
    <row r="276">
      <c r="A276" s="74" t="inlineStr">
        <is>
          <t>Notes:</t>
        </is>
      </c>
    </row>
    <row r="277">
      <c r="A277" s="48" t="inlineStr">
        <is>
          <t>1. Security in default beyond its maturiy date</t>
        </is>
      </c>
      <c r="B277" s="34" t="inlineStr">
        <is>
          <t>NIL</t>
        </is>
      </c>
    </row>
    <row r="278">
      <c r="A278" t="inlineStr">
        <is>
          <t>2. NAV at the beginning of the period (Rs. per unit)</t>
        </is>
      </c>
    </row>
    <row r="279">
      <c r="A279" t="inlineStr">
        <is>
          <t>Plan /option (Face Value 10)</t>
        </is>
      </c>
      <c r="B279" t="inlineStr">
        <is>
          <t>As on</t>
        </is>
      </c>
      <c r="C279" t="inlineStr">
        <is>
          <t>As on</t>
        </is>
      </c>
    </row>
    <row r="280">
      <c r="B280" s="49" t="n">
        <v>45989</v>
      </c>
      <c r="C280" s="49" t="n">
        <v>46022</v>
      </c>
    </row>
    <row r="281">
      <c r="A281" t="inlineStr">
        <is>
          <t>Direct Plan  Growth Option</t>
        </is>
      </c>
      <c r="B281" t="n">
        <v>17.3952</v>
      </c>
      <c r="C281" t="n">
        <v>17.3471</v>
      </c>
    </row>
    <row r="282">
      <c r="A282" t="inlineStr">
        <is>
          <t>Direct Plan IDCW Option</t>
        </is>
      </c>
      <c r="B282" t="n">
        <v>17.3958</v>
      </c>
      <c r="C282" t="n">
        <v>17.3476</v>
      </c>
    </row>
    <row r="283">
      <c r="A283" t="inlineStr">
        <is>
          <t>Regular Plan  Growth Option</t>
        </is>
      </c>
      <c r="B283" t="n">
        <v>17.0426</v>
      </c>
      <c r="C283" t="n">
        <v>16.9856</v>
      </c>
    </row>
    <row r="284">
      <c r="A284" t="inlineStr">
        <is>
          <t>Regular Plan IDCW Option</t>
        </is>
      </c>
      <c r="B284" t="n">
        <v>17.0425</v>
      </c>
      <c r="C284" t="n">
        <v>16.9855</v>
      </c>
    </row>
    <row r="286">
      <c r="A286" t="inlineStr">
        <is>
          <t xml:space="preserve">3. Total Dividend (Net) declared during the month </t>
        </is>
      </c>
      <c r="B286" s="34" t="inlineStr">
        <is>
          <t>NIL</t>
        </is>
      </c>
    </row>
    <row r="287">
      <c r="A287" t="inlineStr">
        <is>
          <t>4. Bonus was declared during the month</t>
        </is>
      </c>
      <c r="B287" s="34" t="inlineStr">
        <is>
          <t>NIL</t>
        </is>
      </c>
    </row>
    <row r="288" ht="29" customHeight="1">
      <c r="A288" s="48" t="inlineStr">
        <is>
          <t>5. Investment in Repo of Corporate Debt Securities during the month ended December 31, 2025</t>
        </is>
      </c>
      <c r="B288" s="34" t="inlineStr">
        <is>
          <t>NIL</t>
        </is>
      </c>
    </row>
    <row r="289" ht="29" customHeight="1">
      <c r="A289" s="48" t="inlineStr">
        <is>
          <t>6. Investment in foreign securities/ADRs/GDRs at the end of the month</t>
        </is>
      </c>
      <c r="B289" s="34" t="inlineStr">
        <is>
          <t>NIL</t>
        </is>
      </c>
    </row>
    <row r="290">
      <c r="A290" t="inlineStr">
        <is>
          <t>7. Portfolio Turnover Ratio</t>
        </is>
      </c>
      <c r="B290" s="51" t="n">
        <v>0.3573</v>
      </c>
    </row>
    <row r="291" ht="43.5" customHeight="1">
      <c r="A291" s="48" t="inlineStr">
        <is>
          <t>8. Total gross exposure to derivative instruments (excluding reversed positions) at the end of the month (Rs. in Lakhs)</t>
        </is>
      </c>
      <c r="B291" s="34" t="inlineStr">
        <is>
          <t>NIL</t>
        </is>
      </c>
    </row>
    <row r="292">
      <c r="B292" s="34" t="n"/>
    </row>
    <row r="293" ht="29" customHeight="1">
      <c r="A293" s="48" t="inlineStr">
        <is>
          <t>9. Margin Deposits includes Margin money placed on derivatives other than margin money placed with bank</t>
        </is>
      </c>
      <c r="B293" s="34" t="inlineStr">
        <is>
          <t>NIL</t>
        </is>
      </c>
    </row>
    <row r="294" ht="29" customHeight="1">
      <c r="A294" s="48" t="inlineStr">
        <is>
          <t>10. Value of investment made by other schemes under same management (Rs. In Lakhs)</t>
        </is>
      </c>
      <c r="B294" t="inlineStr">
        <is>
          <t>NIL</t>
        </is>
      </c>
    </row>
    <row r="295" ht="29" customHeight="1">
      <c r="A295" s="48" t="inlineStr">
        <is>
          <t>11. Number of instance of deviation In valuation of securities</t>
        </is>
      </c>
      <c r="B295" s="34" t="inlineStr">
        <is>
          <t>NIL</t>
        </is>
      </c>
    </row>
    <row r="296" ht="29" customHeight="1">
      <c r="A296" s="48" t="inlineStr">
        <is>
          <t>12. Total value and percentage of illiquid equity shares / securities</t>
        </is>
      </c>
      <c r="B296" s="34" t="inlineStr">
        <is>
          <t>NIL</t>
        </is>
      </c>
    </row>
    <row r="298" ht="70" customHeight="1">
      <c r="A298" s="76" t="inlineStr">
        <is>
          <t>Scheme Name</t>
        </is>
      </c>
      <c r="B298" s="76" t="inlineStr">
        <is>
          <t>Risk- O - Meter</t>
        </is>
      </c>
      <c r="C298" s="76" t="inlineStr">
        <is>
          <t>Benchmark of the Scheme</t>
        </is>
      </c>
      <c r="D298" s="76" t="inlineStr">
        <is>
          <t>Benchmark Risk-o-meter</t>
        </is>
      </c>
    </row>
    <row r="299" ht="70" customHeight="1">
      <c r="A299" s="76" t="inlineStr">
        <is>
          <t>Edelweiss NIFTY Smallcap 250 Index Fund</t>
        </is>
      </c>
      <c r="B299" s="76" t="n"/>
      <c r="C299" s="76" t="inlineStr">
        <is>
          <t>Nifty Smallcap 250 - TRI</t>
        </is>
      </c>
      <c r="D299" s="76" t="n"/>
      <c r="E29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G44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GOLD ETF FUND AS ON DECEMBER 31, 2025</t>
        </is>
      </c>
    </row>
    <row r="2" ht="35" customHeight="1">
      <c r="A2" s="75" t="inlineStr">
        <is>
          <t>((An open ended exchange traded fund replicating/tracking domestic prices of Gold))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Equity &amp; Equity related</t>
        </is>
      </c>
      <c r="B7" s="30" t="n"/>
      <c r="C7" s="30" t="n"/>
      <c r="D7" s="13" t="n"/>
      <c r="E7" s="14" t="inlineStr">
        <is>
          <t>NIL</t>
        </is>
      </c>
      <c r="F7" s="15" t="inlineStr">
        <is>
          <t>NIL</t>
        </is>
      </c>
      <c r="G7" s="15" t="n"/>
    </row>
    <row r="8">
      <c r="A8" s="16" t="n"/>
      <c r="B8" s="30" t="n"/>
      <c r="C8" s="30" t="n"/>
      <c r="D8" s="13" t="n"/>
      <c r="E8" s="14" t="n"/>
      <c r="F8" s="15" t="n"/>
      <c r="G8" s="15" t="n"/>
    </row>
    <row r="9">
      <c r="A9" s="16" t="inlineStr">
        <is>
          <t>Others</t>
        </is>
      </c>
      <c r="B9" s="31" t="n"/>
      <c r="C9" s="31" t="n"/>
      <c r="D9" s="17" t="n"/>
      <c r="E9" s="41" t="n"/>
      <c r="F9" s="20" t="n"/>
      <c r="G9" s="15" t="n"/>
    </row>
    <row r="10">
      <c r="A10" s="16" t="inlineStr">
        <is>
          <t xml:space="preserve">a) Gold </t>
        </is>
      </c>
      <c r="B10" s="31" t="n"/>
      <c r="C10" s="31" t="n"/>
      <c r="D10" s="17" t="n"/>
      <c r="E10" s="41" t="n"/>
      <c r="F10" s="20" t="n"/>
      <c r="G10" s="15" t="n"/>
    </row>
    <row r="11">
      <c r="A11" s="64" t="inlineStr">
        <is>
          <t>Gold</t>
        </is>
      </c>
      <c r="B11" s="30" t="inlineStr">
        <is>
          <t>IDIA00500001</t>
        </is>
      </c>
      <c r="C11" s="31" t="n"/>
      <c r="D11" s="64" t="n">
        <v>755</v>
      </c>
      <c r="E11" s="41" t="n">
        <v>100143.2</v>
      </c>
      <c r="F11" s="20">
        <f>E11/E20</f>
        <v/>
      </c>
      <c r="G11" s="15" t="n"/>
    </row>
    <row r="12">
      <c r="A12" s="66" t="inlineStr">
        <is>
          <t>TOTAL</t>
        </is>
      </c>
      <c r="B12" s="67" t="n"/>
      <c r="C12" s="67" t="n"/>
      <c r="D12" s="68" t="n"/>
      <c r="E12" s="37">
        <f>SUM(E11)</f>
        <v/>
      </c>
      <c r="F12" s="38">
        <f>SUM(F11)</f>
        <v/>
      </c>
      <c r="G12" s="15" t="n"/>
    </row>
    <row r="13">
      <c r="A13" s="16" t="inlineStr">
        <is>
          <t>TREPS / Reverse Repo</t>
        </is>
      </c>
      <c r="B13" s="30" t="n"/>
      <c r="C13" s="30" t="n"/>
      <c r="D13" s="13" t="n"/>
      <c r="E13" s="14" t="n"/>
      <c r="F13" s="15" t="n"/>
      <c r="G13" s="15" t="n"/>
    </row>
    <row r="14">
      <c r="A14" s="12" t="inlineStr">
        <is>
          <t>Clearing Corporation of India Ltd.</t>
        </is>
      </c>
      <c r="B14" s="30" t="n"/>
      <c r="C14" s="30" t="n"/>
      <c r="D14" s="13" t="n"/>
      <c r="E14" s="14" t="n">
        <v>99.98999999999999</v>
      </c>
      <c r="F14" s="15" t="n">
        <v>0.000974</v>
      </c>
      <c r="G14" s="15" t="n">
        <v>0.053335</v>
      </c>
    </row>
    <row r="15">
      <c r="A15" s="16" t="inlineStr">
        <is>
          <t>Sub Total</t>
        </is>
      </c>
      <c r="B15" s="31" t="n"/>
      <c r="C15" s="31" t="n"/>
      <c r="D15" s="17" t="n"/>
      <c r="E15" s="18" t="n">
        <v>99.98999999999999</v>
      </c>
      <c r="F15" s="19" t="n">
        <v>0.000974</v>
      </c>
      <c r="G15" s="20" t="n"/>
    </row>
    <row r="16">
      <c r="A16" s="12" t="n"/>
      <c r="B16" s="30" t="n"/>
      <c r="C16" s="30" t="n"/>
      <c r="D16" s="13" t="n"/>
      <c r="E16" s="14" t="n"/>
      <c r="F16" s="15" t="n"/>
      <c r="G16" s="15" t="n"/>
    </row>
    <row r="17">
      <c r="A17" s="21" t="inlineStr">
        <is>
          <t>TOTAL</t>
        </is>
      </c>
      <c r="B17" s="32" t="n"/>
      <c r="C17" s="32" t="n"/>
      <c r="D17" s="22" t="n"/>
      <c r="E17" s="18" t="n">
        <v>99.98999999999999</v>
      </c>
      <c r="F17" s="19" t="n">
        <v>0.000974</v>
      </c>
      <c r="G17" s="20" t="n"/>
    </row>
    <row r="18">
      <c r="A18" s="12" t="inlineStr">
        <is>
          <t>Accrued Interest</t>
        </is>
      </c>
      <c r="B18" s="30" t="n"/>
      <c r="C18" s="30" t="n"/>
      <c r="D18" s="13" t="n"/>
      <c r="E18" s="14" t="n">
        <v>0.0146102</v>
      </c>
      <c r="F18" s="15" t="n">
        <v>0</v>
      </c>
      <c r="G18" s="15" t="n"/>
    </row>
    <row r="19">
      <c r="A19" s="12" t="inlineStr">
        <is>
          <t>Net Receivables/(Payables)</t>
        </is>
      </c>
      <c r="B19" s="30" t="n"/>
      <c r="C19" s="30" t="n"/>
      <c r="D19" s="13" t="n"/>
      <c r="E19" s="14" t="n">
        <v>2389.8653898</v>
      </c>
      <c r="F19" s="15" t="n">
        <v>0.0233</v>
      </c>
      <c r="G19" s="15" t="n">
        <v>0.053335</v>
      </c>
    </row>
    <row r="20">
      <c r="A20" s="25" t="inlineStr">
        <is>
          <t>GRAND TOTAL</t>
        </is>
      </c>
      <c r="B20" s="33" t="n"/>
      <c r="C20" s="33" t="n"/>
      <c r="D20" s="26" t="n"/>
      <c r="E20" s="27" t="n">
        <v>102633.07</v>
      </c>
      <c r="F20" s="28" t="n">
        <v>1</v>
      </c>
      <c r="G20" s="28" t="n"/>
    </row>
    <row r="21">
      <c r="E21" s="65" t="n"/>
    </row>
    <row r="25">
      <c r="A25" s="74" t="inlineStr">
        <is>
          <t>Notes:</t>
        </is>
      </c>
    </row>
    <row r="26">
      <c r="A26" s="48" t="inlineStr">
        <is>
          <t>1. Security in default beyond its maturiy date</t>
        </is>
      </c>
      <c r="B26" s="34" t="inlineStr">
        <is>
          <t>NIL</t>
        </is>
      </c>
    </row>
    <row r="27">
      <c r="A27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61" t="n">
        <v>45989</v>
      </c>
      <c r="C30" s="61" t="n">
        <v>46022</v>
      </c>
    </row>
    <row r="31">
      <c r="A31" t="inlineStr">
        <is>
          <t>Regular Plan  Growth Option</t>
        </is>
      </c>
      <c r="B31" t="n">
        <v>126.2759</v>
      </c>
      <c r="C31" t="n">
        <v>132.6906</v>
      </c>
    </row>
    <row r="32">
      <c r="A32" t="inlineStr">
        <is>
          <t xml:space="preserve">3. Total Dividend (Net) declared during the month </t>
        </is>
      </c>
      <c r="B32" s="34" t="inlineStr">
        <is>
          <t>NIL</t>
        </is>
      </c>
    </row>
    <row r="33">
      <c r="A33" t="inlineStr">
        <is>
          <t>4. Bonus was declared during the month</t>
        </is>
      </c>
      <c r="B33" s="34" t="inlineStr">
        <is>
          <t>NIL</t>
        </is>
      </c>
    </row>
    <row r="34" ht="29" customHeight="1">
      <c r="A34" s="48" t="inlineStr">
        <is>
          <t>5. Investment in Repo of Corporate Debt Securities during the month ended December 31, 2025</t>
        </is>
      </c>
      <c r="B34" s="34" t="inlineStr">
        <is>
          <t>NIL</t>
        </is>
      </c>
    </row>
    <row r="35" ht="29" customHeight="1">
      <c r="A35" s="48" t="inlineStr">
        <is>
          <t>6. Investment in foreign securities/ADRs/GDRs at the end of the month</t>
        </is>
      </c>
      <c r="B35" s="34" t="inlineStr">
        <is>
          <t>NIL</t>
        </is>
      </c>
    </row>
    <row r="36" ht="43.5" customHeight="1">
      <c r="A36" s="48" t="inlineStr">
        <is>
          <t>8. Total gross exposure to derivative instruments (excluding reversed positions) at the end of the month (Rs. in Lakhs)</t>
        </is>
      </c>
      <c r="B36" s="34" t="inlineStr">
        <is>
          <t>NIL</t>
        </is>
      </c>
    </row>
    <row r="37">
      <c r="B37" s="34" t="n"/>
    </row>
    <row r="38" ht="29" customHeight="1">
      <c r="A38" s="48" t="inlineStr">
        <is>
          <t>9. Margin Deposits includes Margin money placed on derivatives other than margin money placed with bank</t>
        </is>
      </c>
      <c r="B38" s="34" t="inlineStr">
        <is>
          <t>NIL</t>
        </is>
      </c>
    </row>
    <row r="39" ht="29" customHeight="1">
      <c r="A39" s="48" t="inlineStr">
        <is>
          <t>10. Value of investment made by other schemes under same management (Rs. In Lakhs)</t>
        </is>
      </c>
      <c r="B39" t="n">
        <v>100588.52</v>
      </c>
    </row>
    <row r="40" ht="29" customHeight="1">
      <c r="A40" s="48" t="inlineStr">
        <is>
          <t>11. Number of instance of deviation In valuation of securities</t>
        </is>
      </c>
      <c r="B40" s="34" t="inlineStr">
        <is>
          <t>NIL</t>
        </is>
      </c>
    </row>
    <row r="41" ht="29" customHeight="1">
      <c r="A41" s="48" t="inlineStr">
        <is>
          <t>12. Total value and percentage of illiquid equity shares / securities</t>
        </is>
      </c>
      <c r="B41" s="34" t="inlineStr">
        <is>
          <t>NIL</t>
        </is>
      </c>
    </row>
    <row r="43" ht="70" customHeight="1">
      <c r="A43" s="76" t="inlineStr">
        <is>
          <t>Scheme Name</t>
        </is>
      </c>
      <c r="B43" s="76" t="inlineStr">
        <is>
          <t>Risk- O - Meter</t>
        </is>
      </c>
      <c r="C43" s="76" t="inlineStr">
        <is>
          <t>Benchmark of the Scheme</t>
        </is>
      </c>
      <c r="D43" s="76" t="inlineStr">
        <is>
          <t>Benchmark Risk-o-meter</t>
        </is>
      </c>
    </row>
    <row r="44" ht="70" customHeight="1">
      <c r="A44" s="76" t="inlineStr">
        <is>
          <t>Edelweiss Gold ETF</t>
        </is>
      </c>
      <c r="B44" s="76" t="n"/>
      <c r="C44" s="76" t="inlineStr">
        <is>
          <t>Domestic prices of Gold</t>
        </is>
      </c>
      <c r="D44" s="76" t="n"/>
      <c r="E44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G193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 LIQUID FUND AS ON DECEMBER 31, 2025</t>
        </is>
      </c>
    </row>
    <row r="2" ht="35" customHeight="1">
      <c r="A2" s="75" t="inlineStr">
        <is>
          <t>(An open-ended liquid scheme. A relatively low interest rate risk and moderate credit risk.)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Equity &amp; Equity related</t>
        </is>
      </c>
      <c r="B7" s="30" t="n"/>
      <c r="C7" s="30" t="n"/>
      <c r="D7" s="13" t="n"/>
      <c r="E7" s="14" t="inlineStr">
        <is>
          <t>NIL</t>
        </is>
      </c>
      <c r="F7" s="15" t="inlineStr">
        <is>
          <t>NIL</t>
        </is>
      </c>
      <c r="G7" s="15" t="n"/>
    </row>
    <row r="8">
      <c r="A8" s="12" t="n"/>
      <c r="B8" s="30" t="n"/>
      <c r="C8" s="30" t="n"/>
      <c r="D8" s="13" t="n"/>
      <c r="E8" s="14" t="n"/>
      <c r="F8" s="15" t="n"/>
      <c r="G8" s="15" t="n"/>
    </row>
    <row r="9">
      <c r="A9" s="16" t="inlineStr">
        <is>
          <t>Debt Instruments</t>
        </is>
      </c>
      <c r="B9" s="30" t="n"/>
      <c r="C9" s="30" t="n"/>
      <c r="D9" s="13" t="n"/>
      <c r="E9" s="14" t="n"/>
      <c r="F9" s="15" t="n"/>
      <c r="G9" s="15" t="n"/>
    </row>
    <row r="10">
      <c r="A10" s="16" t="inlineStr">
        <is>
          <t>(a)Listed / Awaiting listing on stock Exchanges</t>
        </is>
      </c>
      <c r="B10" s="30" t="n"/>
      <c r="C10" s="30" t="n"/>
      <c r="D10" s="13" t="n"/>
      <c r="E10" s="14" t="n"/>
      <c r="F10" s="15" t="n"/>
      <c r="G10" s="15" t="n"/>
    </row>
    <row r="11">
      <c r="A11" s="12" t="inlineStr">
        <is>
          <t>7.11% SIDBI NCD RED 27-02-2026**</t>
        </is>
      </c>
      <c r="B11" s="30" t="inlineStr">
        <is>
          <t>INE556F08KB4</t>
        </is>
      </c>
      <c r="C11" s="30" t="inlineStr">
        <is>
          <t>ICRA AAA</t>
        </is>
      </c>
      <c r="D11" s="13" t="n">
        <v>30000000</v>
      </c>
      <c r="E11" s="14" t="n">
        <v>30039.81</v>
      </c>
      <c r="F11" s="15" t="n">
        <v>0.0288</v>
      </c>
      <c r="G11" s="15" t="n">
        <v>0.0609</v>
      </c>
    </row>
    <row r="12">
      <c r="A12" s="12" t="inlineStr">
        <is>
          <t>7.40% NABARD NCD RED 30-01-2026**</t>
        </is>
      </c>
      <c r="B12" s="30" t="inlineStr">
        <is>
          <t>INE261F08DO9</t>
        </is>
      </c>
      <c r="C12" s="30" t="inlineStr">
        <is>
          <t>CRISIL AAA</t>
        </is>
      </c>
      <c r="D12" s="13" t="n">
        <v>10000000</v>
      </c>
      <c r="E12" s="14" t="n">
        <v>10006.4</v>
      </c>
      <c r="F12" s="15" t="n">
        <v>0.009599999999999999</v>
      </c>
      <c r="G12" s="15" t="n">
        <v>0.061702</v>
      </c>
    </row>
    <row r="13">
      <c r="A13" s="16" t="inlineStr">
        <is>
          <t>Sub Total</t>
        </is>
      </c>
      <c r="B13" s="31" t="n"/>
      <c r="C13" s="31" t="n"/>
      <c r="D13" s="17" t="n"/>
      <c r="E13" s="18" t="n">
        <v>40046.21</v>
      </c>
      <c r="F13" s="19" t="n">
        <v>0.0384</v>
      </c>
      <c r="G13" s="20" t="n"/>
    </row>
    <row r="14">
      <c r="A14" s="16" t="inlineStr">
        <is>
          <t>State Development Loan</t>
        </is>
      </c>
      <c r="B14" s="30" t="n"/>
      <c r="C14" s="30" t="n"/>
      <c r="D14" s="13" t="n"/>
      <c r="E14" s="14" t="n"/>
      <c r="F14" s="15" t="n"/>
      <c r="G14" s="15" t="n"/>
    </row>
    <row r="15">
      <c r="A15" s="12" t="inlineStr">
        <is>
          <t>8.54% BIHAR SDL RED 10-02-2026</t>
        </is>
      </c>
      <c r="B15" s="30" t="inlineStr">
        <is>
          <t>IN1320150031</t>
        </is>
      </c>
      <c r="C15" s="30" t="inlineStr">
        <is>
          <t>SOVEREIGN</t>
        </is>
      </c>
      <c r="D15" s="13" t="n">
        <v>2500000</v>
      </c>
      <c r="E15" s="14" t="n">
        <v>2507.64</v>
      </c>
      <c r="F15" s="15" t="n">
        <v>0.0024</v>
      </c>
      <c r="G15" s="15" t="n">
        <v>0.055279</v>
      </c>
    </row>
    <row r="16">
      <c r="A16" s="12" t="inlineStr">
        <is>
          <t>8.53% UTTAR PRADESH SDL 10-02-2026</t>
        </is>
      </c>
      <c r="B16" s="30" t="inlineStr">
        <is>
          <t>IN3320150375</t>
        </is>
      </c>
      <c r="C16" s="30" t="inlineStr">
        <is>
          <t>SOVEREIGN</t>
        </is>
      </c>
      <c r="D16" s="13" t="n">
        <v>500000</v>
      </c>
      <c r="E16" s="14" t="n">
        <v>501.51</v>
      </c>
      <c r="F16" s="15" t="n">
        <v>0.0005</v>
      </c>
      <c r="G16" s="15" t="n">
        <v>0.055488</v>
      </c>
    </row>
    <row r="17">
      <c r="A17" s="16" t="inlineStr">
        <is>
          <t>Sub Total</t>
        </is>
      </c>
      <c r="B17" s="31" t="n"/>
      <c r="C17" s="31" t="n"/>
      <c r="D17" s="17" t="n"/>
      <c r="E17" s="18" t="n">
        <v>3009.15</v>
      </c>
      <c r="F17" s="19" t="n">
        <v>0.0029</v>
      </c>
      <c r="G17" s="20" t="n"/>
    </row>
    <row r="18">
      <c r="A18" s="12" t="n"/>
      <c r="B18" s="30" t="n"/>
      <c r="C18" s="30" t="n"/>
      <c r="D18" s="13" t="n"/>
      <c r="E18" s="14" t="n"/>
      <c r="F18" s="15" t="n"/>
      <c r="G18" s="15" t="n"/>
    </row>
    <row r="19">
      <c r="A19" s="12" t="n"/>
      <c r="B19" s="30" t="n"/>
      <c r="C19" s="30" t="n"/>
      <c r="D19" s="13" t="n"/>
      <c r="E19" s="14" t="n"/>
      <c r="F19" s="15" t="n"/>
      <c r="G19" s="15" t="n"/>
    </row>
    <row r="20">
      <c r="A20" s="16" t="inlineStr">
        <is>
          <t>(b)Privately Placed/Unlisted</t>
        </is>
      </c>
      <c r="B20" s="30" t="n"/>
      <c r="C20" s="30" t="n"/>
      <c r="D20" s="13" t="n"/>
      <c r="E20" s="14" t="n"/>
      <c r="F20" s="15" t="n"/>
      <c r="G20" s="15" t="n"/>
    </row>
    <row r="21">
      <c r="A21" s="16" t="inlineStr">
        <is>
          <t>Sub Total</t>
        </is>
      </c>
      <c r="B21" s="30" t="n"/>
      <c r="C21" s="30" t="n"/>
      <c r="D21" s="13" t="n"/>
      <c r="E21" s="35" t="inlineStr">
        <is>
          <t>NIL</t>
        </is>
      </c>
      <c r="F21" s="36" t="inlineStr">
        <is>
          <t>NIL</t>
        </is>
      </c>
      <c r="G21" s="15" t="n"/>
    </row>
    <row r="22">
      <c r="A22" s="12" t="n"/>
      <c r="B22" s="30" t="n"/>
      <c r="C22" s="30" t="n"/>
      <c r="D22" s="13" t="n"/>
      <c r="E22" s="14" t="n"/>
      <c r="F22" s="15" t="n"/>
      <c r="G22" s="15" t="n"/>
    </row>
    <row r="23">
      <c r="A23" s="16" t="inlineStr">
        <is>
          <t>(c)Securitised Debt Instruments</t>
        </is>
      </c>
      <c r="B23" s="30" t="n"/>
      <c r="C23" s="30" t="n"/>
      <c r="D23" s="13" t="n"/>
      <c r="E23" s="14" t="n"/>
      <c r="F23" s="15" t="n"/>
      <c r="G23" s="15" t="n"/>
    </row>
    <row r="24">
      <c r="A24" s="16" t="inlineStr">
        <is>
          <t>Sub Total</t>
        </is>
      </c>
      <c r="B24" s="30" t="n"/>
      <c r="C24" s="30" t="n"/>
      <c r="D24" s="13" t="n"/>
      <c r="E24" s="35" t="inlineStr">
        <is>
          <t>NIL</t>
        </is>
      </c>
      <c r="F24" s="36" t="inlineStr">
        <is>
          <t>NIL</t>
        </is>
      </c>
      <c r="G24" s="15" t="n"/>
    </row>
    <row r="25">
      <c r="A25" s="12" t="n"/>
      <c r="B25" s="30" t="n"/>
      <c r="C25" s="30" t="n"/>
      <c r="D25" s="13" t="n"/>
      <c r="E25" s="14" t="n"/>
      <c r="F25" s="15" t="n"/>
      <c r="G25" s="15" t="n"/>
    </row>
    <row r="26">
      <c r="A26" s="21" t="inlineStr">
        <is>
          <t>TOTAL</t>
        </is>
      </c>
      <c r="B26" s="32" t="n"/>
      <c r="C26" s="32" t="n"/>
      <c r="D26" s="22" t="n"/>
      <c r="E26" s="18" t="n">
        <v>43055.36</v>
      </c>
      <c r="F26" s="19" t="n">
        <v>0.0413</v>
      </c>
      <c r="G26" s="20" t="n"/>
    </row>
    <row r="27">
      <c r="A27" s="12" t="n"/>
      <c r="B27" s="30" t="n"/>
      <c r="C27" s="30" t="n"/>
      <c r="D27" s="13" t="n"/>
      <c r="E27" s="14" t="n"/>
      <c r="F27" s="15" t="n"/>
      <c r="G27" s="15" t="n"/>
    </row>
    <row r="28">
      <c r="A28" s="16" t="inlineStr">
        <is>
          <t>Money Market Instruments</t>
        </is>
      </c>
      <c r="B28" s="30" t="n"/>
      <c r="C28" s="30" t="n"/>
      <c r="D28" s="13" t="n"/>
      <c r="E28" s="14" t="n"/>
      <c r="F28" s="15" t="n"/>
      <c r="G28" s="15" t="n"/>
    </row>
    <row r="29">
      <c r="A29" s="12" t="n"/>
      <c r="B29" s="30" t="n"/>
      <c r="C29" s="30" t="n"/>
      <c r="D29" s="13" t="n"/>
      <c r="E29" s="14" t="n"/>
      <c r="F29" s="15" t="n"/>
      <c r="G29" s="15" t="n"/>
    </row>
    <row r="30">
      <c r="A30" s="16" t="inlineStr">
        <is>
          <t>Treasury bills</t>
        </is>
      </c>
      <c r="B30" s="30" t="n"/>
      <c r="C30" s="30" t="n"/>
      <c r="D30" s="13" t="n"/>
      <c r="E30" s="14" t="n"/>
      <c r="F30" s="15" t="n"/>
      <c r="G30" s="15" t="n"/>
    </row>
    <row r="31">
      <c r="A31" s="12" t="inlineStr">
        <is>
          <t>91 DAYS TBILL RED 19-03-2026</t>
        </is>
      </c>
      <c r="B31" s="30" t="inlineStr">
        <is>
          <t>IN002025X380</t>
        </is>
      </c>
      <c r="C31" s="30" t="inlineStr">
        <is>
          <t>SOVEREIGN</t>
        </is>
      </c>
      <c r="D31" s="13" t="n">
        <v>60000000</v>
      </c>
      <c r="E31" s="14" t="n">
        <v>59347.74</v>
      </c>
      <c r="F31" s="15" t="n">
        <v>0.057</v>
      </c>
      <c r="G31" s="15" t="n">
        <v>0.052098</v>
      </c>
    </row>
    <row r="32">
      <c r="A32" s="12" t="inlineStr">
        <is>
          <t>91 DAYS TBILL RED 23-01-2026</t>
        </is>
      </c>
      <c r="B32" s="30" t="inlineStr">
        <is>
          <t>IN002025X307</t>
        </is>
      </c>
      <c r="C32" s="30" t="inlineStr">
        <is>
          <t>SOVEREIGN</t>
        </is>
      </c>
      <c r="D32" s="13" t="n">
        <v>35000000</v>
      </c>
      <c r="E32" s="14" t="n">
        <v>34888.56</v>
      </c>
      <c r="F32" s="15" t="n">
        <v>0.0335</v>
      </c>
      <c r="G32" s="15" t="n">
        <v>0.052994</v>
      </c>
    </row>
    <row r="33">
      <c r="A33" s="12" t="inlineStr">
        <is>
          <t>364 DAYS TBILL RED 12-02-2026</t>
        </is>
      </c>
      <c r="B33" s="30" t="inlineStr">
        <is>
          <t>IN002024Z446</t>
        </is>
      </c>
      <c r="C33" s="30" t="inlineStr">
        <is>
          <t>SOVEREIGN</t>
        </is>
      </c>
      <c r="D33" s="13" t="n">
        <v>20000000</v>
      </c>
      <c r="E33" s="14" t="n">
        <v>19878.78</v>
      </c>
      <c r="F33" s="15" t="n">
        <v>0.0191</v>
      </c>
      <c r="G33" s="15" t="n">
        <v>0.052999</v>
      </c>
    </row>
    <row r="34">
      <c r="A34" s="12" t="inlineStr">
        <is>
          <t>182 DAYS TBILL RED 27-02-2026</t>
        </is>
      </c>
      <c r="B34" s="30" t="inlineStr">
        <is>
          <t>IN002025Y222</t>
        </is>
      </c>
      <c r="C34" s="30" t="inlineStr">
        <is>
          <t>SOVEREIGN</t>
        </is>
      </c>
      <c r="D34" s="13" t="n">
        <v>20000000</v>
      </c>
      <c r="E34" s="14" t="n">
        <v>19839.16</v>
      </c>
      <c r="F34" s="15" t="n">
        <v>0.0191</v>
      </c>
      <c r="G34" s="15" t="n">
        <v>0.051915</v>
      </c>
    </row>
    <row r="35">
      <c r="A35" s="12" t="inlineStr">
        <is>
          <t>91 DAYS TBILL RED 12-03-2026</t>
        </is>
      </c>
      <c r="B35" s="30" t="inlineStr">
        <is>
          <t>IN002025X372</t>
        </is>
      </c>
      <c r="C35" s="30" t="inlineStr">
        <is>
          <t>SOVEREIGN</t>
        </is>
      </c>
      <c r="D35" s="13" t="n">
        <v>20000000</v>
      </c>
      <c r="E35" s="14" t="n">
        <v>19802.86</v>
      </c>
      <c r="F35" s="15" t="n">
        <v>0.019</v>
      </c>
      <c r="G35" s="15" t="n">
        <v>0.051909</v>
      </c>
    </row>
    <row r="36">
      <c r="A36" s="12" t="inlineStr">
        <is>
          <t>91 DAYS TBILL RED 29-01-2026</t>
        </is>
      </c>
      <c r="B36" s="30" t="inlineStr">
        <is>
          <t>IN002025X315</t>
        </is>
      </c>
      <c r="C36" s="30" t="inlineStr">
        <is>
          <t>SOVEREIGN</t>
        </is>
      </c>
      <c r="D36" s="13" t="n">
        <v>15000000</v>
      </c>
      <c r="E36" s="14" t="n">
        <v>14939.88</v>
      </c>
      <c r="F36" s="15" t="n">
        <v>0.0143</v>
      </c>
      <c r="G36" s="15" t="n">
        <v>0.052464</v>
      </c>
    </row>
    <row r="37">
      <c r="A37" s="12" t="inlineStr">
        <is>
          <t>364 DAYS TBILL RED 20-02-2026</t>
        </is>
      </c>
      <c r="B37" s="30" t="inlineStr">
        <is>
          <t>IN002024Z453</t>
        </is>
      </c>
      <c r="C37" s="30" t="inlineStr">
        <is>
          <t>SOVEREIGN</t>
        </is>
      </c>
      <c r="D37" s="13" t="n">
        <v>15000000</v>
      </c>
      <c r="E37" s="14" t="n">
        <v>14894</v>
      </c>
      <c r="F37" s="15" t="n">
        <v>0.0143</v>
      </c>
      <c r="G37" s="15" t="n">
        <v>0.05196</v>
      </c>
    </row>
    <row r="38">
      <c r="A38" s="12" t="inlineStr">
        <is>
          <t>182 DAYS TBILL RED 19-03-2026</t>
        </is>
      </c>
      <c r="B38" s="30" t="inlineStr">
        <is>
          <t>IN002025Y255</t>
        </is>
      </c>
      <c r="C38" s="30" t="inlineStr">
        <is>
          <t>SOVEREIGN</t>
        </is>
      </c>
      <c r="D38" s="13" t="n">
        <v>14500000</v>
      </c>
      <c r="E38" s="14" t="n">
        <v>14343.36</v>
      </c>
      <c r="F38" s="15" t="n">
        <v>0.0138</v>
      </c>
      <c r="G38" s="15" t="n">
        <v>0.051768</v>
      </c>
    </row>
    <row r="39">
      <c r="A39" s="12" t="inlineStr">
        <is>
          <t>364 DAYS TBILL RED 27-02-2026</t>
        </is>
      </c>
      <c r="B39" s="30" t="inlineStr">
        <is>
          <t>IN002024Z461</t>
        </is>
      </c>
      <c r="C39" s="30" t="inlineStr">
        <is>
          <t>SOVEREIGN</t>
        </is>
      </c>
      <c r="D39" s="13" t="n">
        <v>14000000</v>
      </c>
      <c r="E39" s="14" t="n">
        <v>13887.41</v>
      </c>
      <c r="F39" s="15" t="n">
        <v>0.0133</v>
      </c>
      <c r="G39" s="15" t="n">
        <v>0.051915</v>
      </c>
    </row>
    <row r="40">
      <c r="A40" s="12" t="inlineStr">
        <is>
          <t>182 DAYS TBILL RED 15-01-2026</t>
        </is>
      </c>
      <c r="B40" s="30" t="inlineStr">
        <is>
          <t>IN002025Y164</t>
        </is>
      </c>
      <c r="C40" s="30" t="inlineStr">
        <is>
          <t>SOVEREIGN</t>
        </is>
      </c>
      <c r="D40" s="13" t="n">
        <v>5500000</v>
      </c>
      <c r="E40" s="14" t="n">
        <v>5488.95</v>
      </c>
      <c r="F40" s="15" t="n">
        <v>0.0053</v>
      </c>
      <c r="G40" s="15" t="n">
        <v>0.052509</v>
      </c>
    </row>
    <row r="41">
      <c r="A41" s="16" t="inlineStr">
        <is>
          <t>Sub Total</t>
        </is>
      </c>
      <c r="B41" s="31" t="n"/>
      <c r="C41" s="31" t="n"/>
      <c r="D41" s="17" t="n"/>
      <c r="E41" s="18" t="n">
        <v>217310.7</v>
      </c>
      <c r="F41" s="19" t="n">
        <v>0.2087</v>
      </c>
      <c r="G41" s="20" t="n"/>
    </row>
    <row r="42">
      <c r="A42" s="16" t="inlineStr">
        <is>
          <t>Certificate of Deposit</t>
        </is>
      </c>
      <c r="B42" s="30" t="n"/>
      <c r="C42" s="30" t="n"/>
      <c r="D42" s="13" t="n"/>
      <c r="E42" s="14" t="n"/>
      <c r="F42" s="15" t="n"/>
      <c r="G42" s="15" t="n"/>
    </row>
    <row r="43">
      <c r="A43" s="12" t="inlineStr">
        <is>
          <t>AXIS BANK LTD CD RED 05-03-2026#**</t>
        </is>
      </c>
      <c r="B43" s="30" t="inlineStr">
        <is>
          <t>INE238AD6AO8</t>
        </is>
      </c>
      <c r="C43" s="30" t="inlineStr">
        <is>
          <t>CRISIL A1+</t>
        </is>
      </c>
      <c r="D43" s="13" t="n">
        <v>55000000</v>
      </c>
      <c r="E43" s="14" t="n">
        <v>54444.61</v>
      </c>
      <c r="F43" s="15" t="n">
        <v>0.0523</v>
      </c>
      <c r="G43" s="15" t="n">
        <v>0.059101</v>
      </c>
    </row>
    <row r="44">
      <c r="A44" s="12" t="inlineStr">
        <is>
          <t>HDFC BANK CD RED 24-03-2026#</t>
        </is>
      </c>
      <c r="B44" s="30" t="inlineStr">
        <is>
          <t>INE040A16GS5</t>
        </is>
      </c>
      <c r="C44" s="30" t="inlineStr">
        <is>
          <t>CARE A1+</t>
        </is>
      </c>
      <c r="D44" s="13" t="n">
        <v>45000000</v>
      </c>
      <c r="E44" s="14" t="n">
        <v>44410.37</v>
      </c>
      <c r="F44" s="15" t="n">
        <v>0.0426</v>
      </c>
      <c r="G44" s="15" t="n">
        <v>0.059099</v>
      </c>
    </row>
    <row r="45">
      <c r="A45" s="12" t="inlineStr">
        <is>
          <t>BANK OF BARODA CD RED 06-03-26#**</t>
        </is>
      </c>
      <c r="B45" s="30" t="inlineStr">
        <is>
          <t>INE028A16HW0</t>
        </is>
      </c>
      <c r="C45" s="30" t="inlineStr">
        <is>
          <t>ICRA A1+</t>
        </is>
      </c>
      <c r="D45" s="13" t="n">
        <v>35000000</v>
      </c>
      <c r="E45" s="14" t="n">
        <v>34640.73</v>
      </c>
      <c r="F45" s="15" t="n">
        <v>0.0333</v>
      </c>
      <c r="G45" s="15" t="n">
        <v>0.05915</v>
      </c>
    </row>
    <row r="46">
      <c r="A46" s="12" t="inlineStr">
        <is>
          <t>PUNJAB NATIONAL BANK CD 09-03-26#**</t>
        </is>
      </c>
      <c r="B46" s="30" t="inlineStr">
        <is>
          <t>INE160A16TT2</t>
        </is>
      </c>
      <c r="C46" s="30" t="inlineStr">
        <is>
          <t>CRISIL A1+</t>
        </is>
      </c>
      <c r="D46" s="13" t="n">
        <v>30000000</v>
      </c>
      <c r="E46" s="14" t="n">
        <v>29677.86</v>
      </c>
      <c r="F46" s="15" t="n">
        <v>0.0285</v>
      </c>
      <c r="G46" s="15" t="n">
        <v>0.059133</v>
      </c>
    </row>
    <row r="47">
      <c r="A47" s="12" t="inlineStr">
        <is>
          <t>AXIS BANK LTD CD RED 18-02-26#**</t>
        </is>
      </c>
      <c r="B47" s="30" t="inlineStr">
        <is>
          <t>INE238AD6BM0</t>
        </is>
      </c>
      <c r="C47" s="30" t="inlineStr">
        <is>
          <t>CRISIL A1+</t>
        </is>
      </c>
      <c r="D47" s="13" t="n">
        <v>25000000</v>
      </c>
      <c r="E47" s="14" t="n">
        <v>24806.4</v>
      </c>
      <c r="F47" s="15" t="n">
        <v>0.0238</v>
      </c>
      <c r="G47" s="15" t="n">
        <v>0.05935</v>
      </c>
    </row>
    <row r="48">
      <c r="A48" s="12" t="inlineStr">
        <is>
          <t>HDFC BANK CD RED 18-03-2026#</t>
        </is>
      </c>
      <c r="B48" s="30" t="inlineStr">
        <is>
          <t>INE040A16IC5</t>
        </is>
      </c>
      <c r="C48" s="30" t="inlineStr">
        <is>
          <t>CARE A1+</t>
        </is>
      </c>
      <c r="D48" s="13" t="n">
        <v>25000000</v>
      </c>
      <c r="E48" s="14" t="n">
        <v>24697.88</v>
      </c>
      <c r="F48" s="15" t="n">
        <v>0.0237</v>
      </c>
      <c r="G48" s="15" t="n">
        <v>0.05875</v>
      </c>
    </row>
    <row r="49">
      <c r="A49" s="12" t="inlineStr">
        <is>
          <t>HDFC BANK CD RED 18-02-26#**</t>
        </is>
      </c>
      <c r="B49" s="30" t="inlineStr">
        <is>
          <t>INE040A16HZ8</t>
        </is>
      </c>
      <c r="C49" s="30" t="inlineStr">
        <is>
          <t>CARE A1+</t>
        </is>
      </c>
      <c r="D49" s="13" t="n">
        <v>20000000</v>
      </c>
      <c r="E49" s="14" t="n">
        <v>19844.72</v>
      </c>
      <c r="F49" s="15" t="n">
        <v>0.0191</v>
      </c>
      <c r="G49" s="15" t="n">
        <v>0.059501</v>
      </c>
    </row>
    <row r="50">
      <c r="A50" s="12" t="inlineStr">
        <is>
          <t>BANK OF BARODA CD RED 02-03-2026#**</t>
        </is>
      </c>
      <c r="B50" s="30" t="inlineStr">
        <is>
          <t>INE028A16KL7</t>
        </is>
      </c>
      <c r="C50" s="30" t="inlineStr">
        <is>
          <t>ICRA A1+</t>
        </is>
      </c>
      <c r="D50" s="13" t="n">
        <v>20000000</v>
      </c>
      <c r="E50" s="14" t="n">
        <v>19807.42</v>
      </c>
      <c r="F50" s="15" t="n">
        <v>0.019</v>
      </c>
      <c r="G50" s="15" t="n">
        <v>0.059149</v>
      </c>
    </row>
    <row r="51">
      <c r="A51" s="12" t="inlineStr">
        <is>
          <t>PUNJAB NATIONAL BANK CD RED 03-03-2026#**</t>
        </is>
      </c>
      <c r="B51" s="30" t="inlineStr">
        <is>
          <t>INE160A16TR6</t>
        </is>
      </c>
      <c r="C51" s="30" t="inlineStr">
        <is>
          <t>CRISIL A1+</t>
        </is>
      </c>
      <c r="D51" s="13" t="n">
        <v>20000000</v>
      </c>
      <c r="E51" s="14" t="n">
        <v>19804.28</v>
      </c>
      <c r="F51" s="15" t="n">
        <v>0.019</v>
      </c>
      <c r="G51" s="15" t="n">
        <v>0.059134</v>
      </c>
    </row>
    <row r="52">
      <c r="A52" s="12" t="inlineStr">
        <is>
          <t>BANK OF INDIA CD RED 05-03-2026#**</t>
        </is>
      </c>
      <c r="B52" s="30" t="inlineStr">
        <is>
          <t>INE084A16FC9</t>
        </is>
      </c>
      <c r="C52" s="30" t="inlineStr">
        <is>
          <t>CRISIL A1+</t>
        </is>
      </c>
      <c r="D52" s="13" t="n">
        <v>20000000</v>
      </c>
      <c r="E52" s="14" t="n">
        <v>19795.52</v>
      </c>
      <c r="F52" s="15" t="n">
        <v>0.019</v>
      </c>
      <c r="G52" s="15" t="n">
        <v>0.059849</v>
      </c>
    </row>
    <row r="53">
      <c r="A53" s="12" t="inlineStr">
        <is>
          <t>BANK OF BARODA CD RED 27-01-2026#</t>
        </is>
      </c>
      <c r="B53" s="30" t="inlineStr">
        <is>
          <t>INE028A16JH7</t>
        </is>
      </c>
      <c r="C53" s="30" t="inlineStr">
        <is>
          <t>ICRA A1+</t>
        </is>
      </c>
      <c r="D53" s="13" t="n">
        <v>17500000</v>
      </c>
      <c r="E53" s="14" t="n">
        <v>17423.98</v>
      </c>
      <c r="F53" s="15" t="n">
        <v>0.0167</v>
      </c>
      <c r="G53" s="15" t="n">
        <v>0.061249</v>
      </c>
    </row>
    <row r="54">
      <c r="A54" s="12" t="inlineStr">
        <is>
          <t>PUNJAB NATIONAL BANK CD 13-03-26#**</t>
        </is>
      </c>
      <c r="B54" s="30" t="inlineStr">
        <is>
          <t>INE160A16TU0</t>
        </is>
      </c>
      <c r="C54" s="30" t="inlineStr">
        <is>
          <t>CRISIL A1+</t>
        </is>
      </c>
      <c r="D54" s="13" t="n">
        <v>15000000</v>
      </c>
      <c r="E54" s="14" t="n">
        <v>14829.42</v>
      </c>
      <c r="F54" s="15" t="n">
        <v>0.0142</v>
      </c>
      <c r="G54" s="15" t="n">
        <v>0.059134</v>
      </c>
    </row>
    <row r="55">
      <c r="A55" s="12" t="inlineStr">
        <is>
          <t>KOTAK MAHINDRA BANK CD RED 15-01-2026#**</t>
        </is>
      </c>
      <c r="B55" s="30" t="inlineStr">
        <is>
          <t>INE237A162Z2</t>
        </is>
      </c>
      <c r="C55" s="30" t="inlineStr">
        <is>
          <t>CRISIL A1+</t>
        </is>
      </c>
      <c r="D55" s="13" t="n">
        <v>10000000</v>
      </c>
      <c r="E55" s="14" t="n">
        <v>9977.040000000001</v>
      </c>
      <c r="F55" s="15" t="n">
        <v>0.009599999999999999</v>
      </c>
      <c r="G55" s="15" t="n">
        <v>0.059998</v>
      </c>
    </row>
    <row r="56">
      <c r="A56" s="12" t="inlineStr">
        <is>
          <t>SIDBI CD RED 04-02-2026#**</t>
        </is>
      </c>
      <c r="B56" s="30" t="inlineStr">
        <is>
          <t>INE556F16AZ7</t>
        </is>
      </c>
      <c r="C56" s="30" t="inlineStr">
        <is>
          <t>CRISIL A1+</t>
        </is>
      </c>
      <c r="D56" s="13" t="n">
        <v>10000000</v>
      </c>
      <c r="E56" s="14" t="n">
        <v>9944.65</v>
      </c>
      <c r="F56" s="15" t="n">
        <v>0.0095</v>
      </c>
      <c r="G56" s="15" t="n">
        <v>0.059751</v>
      </c>
    </row>
    <row r="57">
      <c r="A57" s="12" t="inlineStr">
        <is>
          <t>UNION BANK OF INDIA CD RED 06-03-2026#**</t>
        </is>
      </c>
      <c r="B57" s="30" t="inlineStr">
        <is>
          <t>INE692A16JB3</t>
        </is>
      </c>
      <c r="C57" s="30" t="inlineStr">
        <is>
          <t>ICRA A1+</t>
        </is>
      </c>
      <c r="D57" s="13" t="n">
        <v>10000000</v>
      </c>
      <c r="E57" s="14" t="n">
        <v>9897.18</v>
      </c>
      <c r="F57" s="15" t="n">
        <v>0.0095</v>
      </c>
      <c r="G57" s="15" t="n">
        <v>0.059249</v>
      </c>
    </row>
    <row r="58">
      <c r="A58" s="12" t="inlineStr">
        <is>
          <t>BANK OF BARODA CD RED 11-03-2026#**</t>
        </is>
      </c>
      <c r="B58" s="30" t="inlineStr">
        <is>
          <t>INE028A16HZ3</t>
        </is>
      </c>
      <c r="C58" s="30" t="inlineStr">
        <is>
          <t>ICRA A1+</t>
        </is>
      </c>
      <c r="D58" s="13" t="n">
        <v>10000000</v>
      </c>
      <c r="E58" s="14" t="n">
        <v>9889.42</v>
      </c>
      <c r="F58" s="15" t="n">
        <v>0.0095</v>
      </c>
      <c r="G58" s="15" t="n">
        <v>0.059149</v>
      </c>
    </row>
    <row r="59">
      <c r="A59" s="12" t="inlineStr">
        <is>
          <t>AXIS BANK LTD CD RED 27-02-2026#**</t>
        </is>
      </c>
      <c r="B59" s="30" t="inlineStr">
        <is>
          <t>INE238AD6BL2</t>
        </is>
      </c>
      <c r="C59" s="30" t="inlineStr">
        <is>
          <t>CRISIL A1+</t>
        </is>
      </c>
      <c r="D59" s="13" t="n">
        <v>7500000</v>
      </c>
      <c r="E59" s="14" t="n">
        <v>7431.13</v>
      </c>
      <c r="F59" s="15" t="n">
        <v>0.0071</v>
      </c>
      <c r="G59" s="15" t="n">
        <v>0.059348</v>
      </c>
    </row>
    <row r="60">
      <c r="A60" s="12" t="inlineStr">
        <is>
          <t>INDIAN BANK CD RED 12-03-2026#**</t>
        </is>
      </c>
      <c r="B60" s="30" t="inlineStr">
        <is>
          <t>INE562A16OI3</t>
        </is>
      </c>
      <c r="C60" s="30" t="inlineStr">
        <is>
          <t>FITCH A1+</t>
        </is>
      </c>
      <c r="D60" s="13" t="n">
        <v>7500000</v>
      </c>
      <c r="E60" s="14" t="n">
        <v>7416.02</v>
      </c>
      <c r="F60" s="15" t="n">
        <v>0.0071</v>
      </c>
      <c r="G60" s="15" t="n">
        <v>0.059048</v>
      </c>
    </row>
    <row r="61">
      <c r="A61" s="12" t="inlineStr">
        <is>
          <t>CANARA BANK CD RED 27-01-2026#**</t>
        </is>
      </c>
      <c r="B61" s="30" t="inlineStr">
        <is>
          <t>INE476A16E12</t>
        </is>
      </c>
      <c r="C61" s="30" t="inlineStr">
        <is>
          <t>CRISIL A1+</t>
        </is>
      </c>
      <c r="D61" s="13" t="n">
        <v>5000000</v>
      </c>
      <c r="E61" s="14" t="n">
        <v>4978.62</v>
      </c>
      <c r="F61" s="15" t="n">
        <v>0.0048</v>
      </c>
      <c r="G61" s="15" t="n">
        <v>0.0603</v>
      </c>
    </row>
    <row r="62">
      <c r="A62" s="12" t="inlineStr">
        <is>
          <t>NABARD CD RED 10-03-2026#</t>
        </is>
      </c>
      <c r="B62" s="30" t="inlineStr">
        <is>
          <t>INE261F16975</t>
        </is>
      </c>
      <c r="C62" s="30" t="inlineStr">
        <is>
          <t>CRISIL A1+</t>
        </is>
      </c>
      <c r="D62" s="13" t="n">
        <v>5000000</v>
      </c>
      <c r="E62" s="14" t="n">
        <v>4944.82</v>
      </c>
      <c r="F62" s="15" t="n">
        <v>0.0047</v>
      </c>
      <c r="G62" s="15" t="n">
        <v>0.059898</v>
      </c>
    </row>
    <row r="63">
      <c r="A63" s="12" t="inlineStr">
        <is>
          <t>NABARD CD RED 13-03-2026#**</t>
        </is>
      </c>
      <c r="B63" s="30" t="inlineStr">
        <is>
          <t>INE261F16983</t>
        </is>
      </c>
      <c r="C63" s="30" t="inlineStr">
        <is>
          <t>CRISIL A1+</t>
        </is>
      </c>
      <c r="D63" s="13" t="n">
        <v>5000000</v>
      </c>
      <c r="E63" s="14" t="n">
        <v>4942.41</v>
      </c>
      <c r="F63" s="15" t="n">
        <v>0.0047</v>
      </c>
      <c r="G63" s="15" t="n">
        <v>0.059902</v>
      </c>
    </row>
    <row r="64">
      <c r="A64" s="12" t="inlineStr">
        <is>
          <t>CANARA BANK CD RED 18-03-2026#</t>
        </is>
      </c>
      <c r="B64" s="30" t="inlineStr">
        <is>
          <t>INE476A16B64</t>
        </is>
      </c>
      <c r="C64" s="30" t="inlineStr">
        <is>
          <t>CRISIL A1+</t>
        </is>
      </c>
      <c r="D64" s="13" t="n">
        <v>5000000</v>
      </c>
      <c r="E64" s="14" t="n">
        <v>4938.47</v>
      </c>
      <c r="F64" s="15" t="n">
        <v>0.0047</v>
      </c>
      <c r="G64" s="15" t="n">
        <v>0.059842</v>
      </c>
    </row>
    <row r="65">
      <c r="A65" s="16" t="inlineStr">
        <is>
          <t>Sub Total</t>
        </is>
      </c>
      <c r="B65" s="31" t="n"/>
      <c r="C65" s="31" t="n"/>
      <c r="D65" s="17" t="n"/>
      <c r="E65" s="18" t="n">
        <v>398542.95</v>
      </c>
      <c r="F65" s="19" t="n">
        <v>0.3824</v>
      </c>
      <c r="G65" s="20" t="n"/>
    </row>
    <row r="66">
      <c r="A66" s="12" t="n"/>
      <c r="B66" s="30" t="n"/>
      <c r="C66" s="30" t="n"/>
      <c r="D66" s="13" t="n"/>
      <c r="E66" s="14" t="n"/>
      <c r="F66" s="15" t="n"/>
      <c r="G66" s="15" t="n"/>
    </row>
    <row r="67">
      <c r="A67" s="16" t="inlineStr">
        <is>
          <t>Commercial Paper</t>
        </is>
      </c>
      <c r="B67" s="30" t="n"/>
      <c r="C67" s="30" t="n"/>
      <c r="D67" s="13" t="n"/>
      <c r="E67" s="14" t="n"/>
      <c r="F67" s="15" t="n"/>
      <c r="G67" s="15" t="n"/>
    </row>
    <row r="68">
      <c r="A68" s="12" t="inlineStr">
        <is>
          <t>SIDBI CP RED 20-03-2026**</t>
        </is>
      </c>
      <c r="B68" s="30" t="inlineStr">
        <is>
          <t>INE556F14LX4</t>
        </is>
      </c>
      <c r="C68" s="30" t="inlineStr">
        <is>
          <t>CRISIL A1+</t>
        </is>
      </c>
      <c r="D68" s="13" t="n">
        <v>30000000</v>
      </c>
      <c r="E68" s="14" t="n">
        <v>29620.53</v>
      </c>
      <c r="F68" s="15" t="n">
        <v>0.0284</v>
      </c>
      <c r="G68" s="15" t="n">
        <v>0.059949</v>
      </c>
    </row>
    <row r="69">
      <c r="A69" s="12" t="inlineStr">
        <is>
          <t>RELIANCE RETAIL VENT RED 18-03-26**</t>
        </is>
      </c>
      <c r="B69" s="30" t="inlineStr">
        <is>
          <t>INE929O14EM3</t>
        </is>
      </c>
      <c r="C69" s="30" t="inlineStr">
        <is>
          <t>CRISIL A1+</t>
        </is>
      </c>
      <c r="D69" s="13" t="n">
        <v>25000000</v>
      </c>
      <c r="E69" s="14" t="n">
        <v>24692.05</v>
      </c>
      <c r="F69" s="15" t="n">
        <v>0.0237</v>
      </c>
      <c r="G69" s="15" t="n">
        <v>0.059899</v>
      </c>
    </row>
    <row r="70">
      <c r="A70" s="12" t="inlineStr">
        <is>
          <t>RELIANCE RETAIL VENT CP 20-03-26**</t>
        </is>
      </c>
      <c r="B70" s="30" t="inlineStr">
        <is>
          <t>INE929O14EN1</t>
        </is>
      </c>
      <c r="C70" s="30" t="inlineStr">
        <is>
          <t>CRISIL A1+</t>
        </is>
      </c>
      <c r="D70" s="13" t="n">
        <v>25000000</v>
      </c>
      <c r="E70" s="14" t="n">
        <v>24684.05</v>
      </c>
      <c r="F70" s="15" t="n">
        <v>0.0237</v>
      </c>
      <c r="G70" s="15" t="n">
        <v>0.059899</v>
      </c>
    </row>
    <row r="71">
      <c r="A71" s="12" t="inlineStr">
        <is>
          <t>LIC HSG FIN CP RED 21-01-2026**</t>
        </is>
      </c>
      <c r="B71" s="30" t="inlineStr">
        <is>
          <t>INE115A14FI3</t>
        </is>
      </c>
      <c r="C71" s="30" t="inlineStr">
        <is>
          <t>CRISIL A1+</t>
        </is>
      </c>
      <c r="D71" s="13" t="n">
        <v>20000000</v>
      </c>
      <c r="E71" s="14" t="n">
        <v>19933.38</v>
      </c>
      <c r="F71" s="15" t="n">
        <v>0.0191</v>
      </c>
      <c r="G71" s="15" t="n">
        <v>0.060994</v>
      </c>
    </row>
    <row r="72">
      <c r="A72" s="12" t="inlineStr">
        <is>
          <t>SIDBI CP RED 18-02-2026**</t>
        </is>
      </c>
      <c r="B72" s="30" t="inlineStr">
        <is>
          <t>INE556F14LR6</t>
        </is>
      </c>
      <c r="C72" s="30" t="inlineStr">
        <is>
          <t>CRISIL A1+</t>
        </is>
      </c>
      <c r="D72" s="13" t="n">
        <v>20000000</v>
      </c>
      <c r="E72" s="14" t="n">
        <v>19843.04</v>
      </c>
      <c r="F72" s="15" t="n">
        <v>0.0191</v>
      </c>
      <c r="G72" s="15" t="n">
        <v>0.06015</v>
      </c>
    </row>
    <row r="73">
      <c r="A73" s="12" t="inlineStr">
        <is>
          <t>SMFG INDIA HOME FIN LT CP 27-01-26**</t>
        </is>
      </c>
      <c r="B73" s="30" t="inlineStr">
        <is>
          <t>INE213W14182</t>
        </is>
      </c>
      <c r="C73" s="30" t="inlineStr">
        <is>
          <t>CRISIL A1+</t>
        </is>
      </c>
      <c r="D73" s="13" t="n">
        <v>15000000</v>
      </c>
      <c r="E73" s="14" t="n">
        <v>14933.94</v>
      </c>
      <c r="F73" s="15" t="n">
        <v>0.0143</v>
      </c>
      <c r="G73" s="15" t="n">
        <v>0.062099</v>
      </c>
    </row>
    <row r="74">
      <c r="A74" s="12" t="inlineStr">
        <is>
          <t>ICICI SECURITIES CP RED 27-02-26**</t>
        </is>
      </c>
      <c r="B74" s="30" t="inlineStr">
        <is>
          <t>INE763G14XI0</t>
        </is>
      </c>
      <c r="C74" s="30" t="inlineStr">
        <is>
          <t>CRISIL A1+</t>
        </is>
      </c>
      <c r="D74" s="13" t="n">
        <v>15000000</v>
      </c>
      <c r="E74" s="14" t="n">
        <v>14849.73</v>
      </c>
      <c r="F74" s="15" t="n">
        <v>0.0143</v>
      </c>
      <c r="G74" s="15" t="n">
        <v>0.0648</v>
      </c>
    </row>
    <row r="75">
      <c r="A75" s="12" t="inlineStr">
        <is>
          <t>ADITYA BIRLA MONEY CP RED 06-03-2026**</t>
        </is>
      </c>
      <c r="B75" s="30" t="inlineStr">
        <is>
          <t>INE865C14PA5</t>
        </is>
      </c>
      <c r="C75" s="30" t="inlineStr">
        <is>
          <t>CRISIL A1+</t>
        </is>
      </c>
      <c r="D75" s="13" t="n">
        <v>15000000</v>
      </c>
      <c r="E75" s="14" t="n">
        <v>14825.45</v>
      </c>
      <c r="F75" s="15" t="n">
        <v>0.0142</v>
      </c>
      <c r="G75" s="15" t="n">
        <v>0.067149</v>
      </c>
    </row>
    <row r="76">
      <c r="A76" s="12" t="inlineStr">
        <is>
          <t>GODREJ CONSUMER PRODUCTS CP RED 17-03-26**</t>
        </is>
      </c>
      <c r="B76" s="30" t="inlineStr">
        <is>
          <t>INE102D14BO2</t>
        </is>
      </c>
      <c r="C76" s="30" t="inlineStr">
        <is>
          <t>CRISIL A1+</t>
        </is>
      </c>
      <c r="D76" s="13" t="n">
        <v>15000000</v>
      </c>
      <c r="E76" s="14" t="n">
        <v>14817.92</v>
      </c>
      <c r="F76" s="15" t="n">
        <v>0.0142</v>
      </c>
      <c r="G76" s="15" t="n">
        <v>0.059805</v>
      </c>
    </row>
    <row r="77">
      <c r="A77" s="12" t="inlineStr">
        <is>
          <t>SUNDARAM HOME FIN RED 18-03-26**</t>
        </is>
      </c>
      <c r="B77" s="30" t="inlineStr">
        <is>
          <t>INE667F14GS9</t>
        </is>
      </c>
      <c r="C77" s="30" t="inlineStr">
        <is>
          <t>CRISIL A1+</t>
        </is>
      </c>
      <c r="D77" s="13" t="n">
        <v>15000000</v>
      </c>
      <c r="E77" s="14" t="n">
        <v>14813.09</v>
      </c>
      <c r="F77" s="15" t="n">
        <v>0.0142</v>
      </c>
      <c r="G77" s="15" t="n">
        <v>0.060601</v>
      </c>
    </row>
    <row r="78">
      <c r="A78" s="12" t="inlineStr">
        <is>
          <t>BARCLAYS INVEST &amp; LOAN  24-02-26**</t>
        </is>
      </c>
      <c r="B78" s="30" t="inlineStr">
        <is>
          <t>INE704I14KU2</t>
        </is>
      </c>
      <c r="C78" s="30" t="inlineStr">
        <is>
          <t>CRISIL A1+</t>
        </is>
      </c>
      <c r="D78" s="13" t="n">
        <v>12500000</v>
      </c>
      <c r="E78" s="14" t="n">
        <v>12377.5</v>
      </c>
      <c r="F78" s="15" t="n">
        <v>0.0119</v>
      </c>
      <c r="G78" s="15" t="n">
        <v>0.0669</v>
      </c>
    </row>
    <row r="79">
      <c r="A79" s="12" t="inlineStr">
        <is>
          <t>NETWORK18 MED&amp;INV CP RD 03-03-26**</t>
        </is>
      </c>
      <c r="B79" s="30" t="inlineStr">
        <is>
          <t>INE870H14WH5</t>
        </is>
      </c>
      <c r="C79" s="30" t="inlineStr">
        <is>
          <t>ICRA A1+</t>
        </is>
      </c>
      <c r="D79" s="13" t="n">
        <v>12500000</v>
      </c>
      <c r="E79" s="14" t="n">
        <v>12375.5</v>
      </c>
      <c r="F79" s="15" t="n">
        <v>0.0119</v>
      </c>
      <c r="G79" s="15" t="n">
        <v>0.060199</v>
      </c>
    </row>
    <row r="80">
      <c r="A80" s="12" t="inlineStr">
        <is>
          <t>INFINA FINANCE PVT LTD CP 12-01-26**</t>
        </is>
      </c>
      <c r="B80" s="30" t="inlineStr">
        <is>
          <t>INE879F14LR2</t>
        </is>
      </c>
      <c r="C80" s="30" t="inlineStr">
        <is>
          <t>CRISIL A1+</t>
        </is>
      </c>
      <c r="D80" s="13" t="n">
        <v>10000000</v>
      </c>
      <c r="E80" s="14" t="n">
        <v>9979.629999999999</v>
      </c>
      <c r="F80" s="15" t="n">
        <v>0.009599999999999999</v>
      </c>
      <c r="G80" s="15" t="n">
        <v>0.067746</v>
      </c>
    </row>
    <row r="81">
      <c r="A81" s="12" t="inlineStr">
        <is>
          <t>TATA CAPITAL HSNG FIN CP RED 16-01-2026**</t>
        </is>
      </c>
      <c r="B81" s="30" t="inlineStr">
        <is>
          <t>INE033L14NP4</t>
        </is>
      </c>
      <c r="C81" s="30" t="inlineStr">
        <is>
          <t>CRISIL A1+</t>
        </is>
      </c>
      <c r="D81" s="13" t="n">
        <v>10000000</v>
      </c>
      <c r="E81" s="14" t="n">
        <v>9975.02</v>
      </c>
      <c r="F81" s="15" t="n">
        <v>0.009599999999999999</v>
      </c>
      <c r="G81" s="15" t="n">
        <v>0.060949</v>
      </c>
    </row>
    <row r="82">
      <c r="A82" s="12" t="inlineStr">
        <is>
          <t>HERO FINCORP LTD CP RED 28-01-2026**</t>
        </is>
      </c>
      <c r="B82" s="30" t="inlineStr">
        <is>
          <t>INE957N14JE2</t>
        </is>
      </c>
      <c r="C82" s="30" t="inlineStr">
        <is>
          <t>CRISIL A1+</t>
        </is>
      </c>
      <c r="D82" s="13" t="n">
        <v>10000000</v>
      </c>
      <c r="E82" s="14" t="n">
        <v>9950.76</v>
      </c>
      <c r="F82" s="15" t="n">
        <v>0.009599999999999999</v>
      </c>
      <c r="G82" s="15" t="n">
        <v>0.066895</v>
      </c>
    </row>
    <row r="83">
      <c r="A83" s="12" t="inlineStr">
        <is>
          <t>JULIUS BAER CAPITAL (INDIA) RED 03-02-26**</t>
        </is>
      </c>
      <c r="B83" s="30" t="inlineStr">
        <is>
          <t>INE824H14SQ1</t>
        </is>
      </c>
      <c r="C83" s="30" t="inlineStr">
        <is>
          <t>CRISIL A1+</t>
        </is>
      </c>
      <c r="D83" s="13" t="n">
        <v>10000000</v>
      </c>
      <c r="E83" s="14" t="n">
        <v>9939.879999999999</v>
      </c>
      <c r="F83" s="15" t="n">
        <v>0.0095</v>
      </c>
      <c r="G83" s="15" t="n">
        <v>0.066899</v>
      </c>
    </row>
    <row r="84">
      <c r="A84" s="12" t="inlineStr">
        <is>
          <t>ADITYA BIRLA HSG FIN CP RED 10-02-2026**</t>
        </is>
      </c>
      <c r="B84" s="30" t="inlineStr">
        <is>
          <t>INE831R14FK5</t>
        </is>
      </c>
      <c r="C84" s="30" t="inlineStr">
        <is>
          <t>ICRA A1+</t>
        </is>
      </c>
      <c r="D84" s="13" t="n">
        <v>10000000</v>
      </c>
      <c r="E84" s="14" t="n">
        <v>9934.790000000001</v>
      </c>
      <c r="F84" s="15" t="n">
        <v>0.0095</v>
      </c>
      <c r="G84" s="15" t="n">
        <v>0.059899</v>
      </c>
    </row>
    <row r="85">
      <c r="A85" s="12" t="inlineStr">
        <is>
          <t>ADITYA BIRLA MONEY CP RD 20-02-26**</t>
        </is>
      </c>
      <c r="B85" s="30" t="inlineStr">
        <is>
          <t>INE865C14OV4</t>
        </is>
      </c>
      <c r="C85" s="30" t="inlineStr">
        <is>
          <t>CRISIL A1+</t>
        </is>
      </c>
      <c r="D85" s="13" t="n">
        <v>10000000</v>
      </c>
      <c r="E85" s="14" t="n">
        <v>9908.85</v>
      </c>
      <c r="F85" s="15" t="n">
        <v>0.0095</v>
      </c>
      <c r="G85" s="15" t="n">
        <v>0.067152</v>
      </c>
    </row>
    <row r="86">
      <c r="A86" s="12" t="inlineStr">
        <is>
          <t>HSBC INVESTDIRECT FIN SER RED 23-02-26**</t>
        </is>
      </c>
      <c r="B86" s="30" t="inlineStr">
        <is>
          <t>INE790I14GW5</t>
        </is>
      </c>
      <c r="C86" s="30" t="inlineStr">
        <is>
          <t>CRISIL A1+</t>
        </is>
      </c>
      <c r="D86" s="13" t="n">
        <v>10000000</v>
      </c>
      <c r="E86" s="14" t="n">
        <v>9904.08</v>
      </c>
      <c r="F86" s="15" t="n">
        <v>0.0095</v>
      </c>
      <c r="G86" s="15" t="n">
        <v>0.066701</v>
      </c>
    </row>
    <row r="87">
      <c r="A87" s="12" t="inlineStr">
        <is>
          <t>EXIM BANK CP RED 12-03-2026**</t>
        </is>
      </c>
      <c r="B87" s="30" t="inlineStr">
        <is>
          <t>INE514E14TA7</t>
        </is>
      </c>
      <c r="C87" s="30" t="inlineStr">
        <is>
          <t>CRISIL A1+</t>
        </is>
      </c>
      <c r="D87" s="13" t="n">
        <v>10000000</v>
      </c>
      <c r="E87" s="14" t="n">
        <v>9888.030000000001</v>
      </c>
      <c r="F87" s="15" t="n">
        <v>0.0095</v>
      </c>
      <c r="G87" s="15" t="n">
        <v>0.059048</v>
      </c>
    </row>
    <row r="88">
      <c r="A88" s="12" t="inlineStr">
        <is>
          <t>KOTAK SECURITIES LTD CP RED 12-03-2026**</t>
        </is>
      </c>
      <c r="B88" s="30" t="inlineStr">
        <is>
          <t>INE028E14TZ5</t>
        </is>
      </c>
      <c r="C88" s="30" t="inlineStr">
        <is>
          <t>CRISIL A1+</t>
        </is>
      </c>
      <c r="D88" s="13" t="n">
        <v>10000000</v>
      </c>
      <c r="E88" s="14" t="n">
        <v>9877.25</v>
      </c>
      <c r="F88" s="15" t="n">
        <v>0.0095</v>
      </c>
      <c r="G88" s="15" t="n">
        <v>0.064801</v>
      </c>
    </row>
    <row r="89">
      <c r="A89" s="12" t="inlineStr">
        <is>
          <t>JULIUS BAER CAP PVT CP 10-03-26**</t>
        </is>
      </c>
      <c r="B89" s="30" t="inlineStr">
        <is>
          <t>INE824H14SZ2</t>
        </is>
      </c>
      <c r="C89" s="30" t="inlineStr">
        <is>
          <t>CRISIL A1+</t>
        </is>
      </c>
      <c r="D89" s="13" t="n">
        <v>10000000</v>
      </c>
      <c r="E89" s="14" t="n">
        <v>9876.9</v>
      </c>
      <c r="F89" s="15" t="n">
        <v>0.0095</v>
      </c>
      <c r="G89" s="15" t="n">
        <v>0.066899</v>
      </c>
    </row>
    <row r="90">
      <c r="A90" s="12" t="inlineStr">
        <is>
          <t>MOTILAL OSWAL FIN CP 10-03-2026**</t>
        </is>
      </c>
      <c r="B90" s="30" t="inlineStr">
        <is>
          <t>INE338I14LN2</t>
        </is>
      </c>
      <c r="C90" s="30" t="inlineStr">
        <is>
          <t>CRISIL A1+</t>
        </is>
      </c>
      <c r="D90" s="13" t="n">
        <v>10000000</v>
      </c>
      <c r="E90" s="14" t="n">
        <v>9874.08</v>
      </c>
      <c r="F90" s="15" t="n">
        <v>0.0095</v>
      </c>
      <c r="G90" s="15" t="n">
        <v>0.068451</v>
      </c>
    </row>
    <row r="91">
      <c r="A91" s="12" t="inlineStr">
        <is>
          <t>KOTAK SECURITIES LTD CP 20-03-26**</t>
        </is>
      </c>
      <c r="B91" s="30" t="inlineStr">
        <is>
          <t>INE028E14UD0</t>
        </is>
      </c>
      <c r="C91" s="30" t="inlineStr">
        <is>
          <t>CRISIL A1+</t>
        </is>
      </c>
      <c r="D91" s="13" t="n">
        <v>10000000</v>
      </c>
      <c r="E91" s="14" t="n">
        <v>9863.41</v>
      </c>
      <c r="F91" s="15" t="n">
        <v>0.0095</v>
      </c>
      <c r="G91" s="15" t="n">
        <v>0.064802</v>
      </c>
    </row>
    <row r="92">
      <c r="A92" s="12" t="inlineStr">
        <is>
          <t>HDFC SECURITIES LTD RED 20-03-26**</t>
        </is>
      </c>
      <c r="B92" s="30" t="inlineStr">
        <is>
          <t>INE700G14RM6</t>
        </is>
      </c>
      <c r="C92" s="30" t="inlineStr">
        <is>
          <t>CRISIL A1+</t>
        </is>
      </c>
      <c r="D92" s="13" t="n">
        <v>10000000</v>
      </c>
      <c r="E92" s="14" t="n">
        <v>9863.41</v>
      </c>
      <c r="F92" s="15" t="n">
        <v>0.0095</v>
      </c>
      <c r="G92" s="15" t="n">
        <v>0.064802</v>
      </c>
    </row>
    <row r="93">
      <c r="A93" s="12" t="inlineStr">
        <is>
          <t>BAJAJ FINANCE LTD. CP RED 23-03-2026**</t>
        </is>
      </c>
      <c r="B93" s="30" t="inlineStr">
        <is>
          <t>INE296A14E20</t>
        </is>
      </c>
      <c r="C93" s="30" t="inlineStr">
        <is>
          <t>CRISIL A1+</t>
        </is>
      </c>
      <c r="D93" s="13" t="n">
        <v>10000000</v>
      </c>
      <c r="E93" s="14" t="n">
        <v>9860.719999999999</v>
      </c>
      <c r="F93" s="15" t="n">
        <v>0.0095</v>
      </c>
      <c r="G93" s="15" t="n">
        <v>0.063651</v>
      </c>
    </row>
    <row r="94">
      <c r="A94" s="12" t="inlineStr">
        <is>
          <t>JULIUS BAER CAPITAL RED 20-03-26**</t>
        </is>
      </c>
      <c r="B94" s="30" t="inlineStr">
        <is>
          <t>INE824H14TD7</t>
        </is>
      </c>
      <c r="C94" s="30" t="inlineStr">
        <is>
          <t>CRISIL A1+</t>
        </is>
      </c>
      <c r="D94" s="13" t="n">
        <v>10000000</v>
      </c>
      <c r="E94" s="14" t="n">
        <v>9859.049999999999</v>
      </c>
      <c r="F94" s="15" t="n">
        <v>0.0095</v>
      </c>
      <c r="G94" s="15" t="n">
        <v>0.0669</v>
      </c>
    </row>
    <row r="95">
      <c r="A95" s="12" t="inlineStr">
        <is>
          <t>BARCLAYS INVEST &amp; LOAN 23-03-26**</t>
        </is>
      </c>
      <c r="B95" s="30" t="inlineStr">
        <is>
          <t>INE704I14KV0</t>
        </is>
      </c>
      <c r="C95" s="30" t="inlineStr">
        <is>
          <t>CRISIL A1+</t>
        </is>
      </c>
      <c r="D95" s="13" t="n">
        <v>10000000</v>
      </c>
      <c r="E95" s="14" t="n">
        <v>9853.709999999999</v>
      </c>
      <c r="F95" s="15" t="n">
        <v>0.0095</v>
      </c>
      <c r="G95" s="15" t="n">
        <v>0.066899</v>
      </c>
    </row>
    <row r="96">
      <c r="A96" s="12" t="inlineStr">
        <is>
          <t>HDFC SECURITIES LTD. CP RED 22-01-2026**</t>
        </is>
      </c>
      <c r="B96" s="30" t="inlineStr">
        <is>
          <t>INE700G14QQ9</t>
        </is>
      </c>
      <c r="C96" s="30" t="inlineStr">
        <is>
          <t>CRISIL A1+</t>
        </is>
      </c>
      <c r="D96" s="13" t="n">
        <v>7500000</v>
      </c>
      <c r="E96" s="14" t="n">
        <v>7472.15</v>
      </c>
      <c r="F96" s="15" t="n">
        <v>0.0072</v>
      </c>
      <c r="G96" s="15" t="n">
        <v>0.064794</v>
      </c>
    </row>
    <row r="97">
      <c r="A97" s="12" t="inlineStr">
        <is>
          <t>HSBC INVESTDIR FIN SER CP 29-01-26**</t>
        </is>
      </c>
      <c r="B97" s="30" t="inlineStr">
        <is>
          <t>INE790I14GQ7</t>
        </is>
      </c>
      <c r="C97" s="30" t="inlineStr">
        <is>
          <t>CRISIL A1+</t>
        </is>
      </c>
      <c r="D97" s="13" t="n">
        <v>7500000</v>
      </c>
      <c r="E97" s="14" t="n">
        <v>7461.83</v>
      </c>
      <c r="F97" s="15" t="n">
        <v>0.0072</v>
      </c>
      <c r="G97" s="15" t="n">
        <v>0.06669799999999999</v>
      </c>
    </row>
    <row r="98">
      <c r="A98" s="12" t="inlineStr">
        <is>
          <t>360 ONE WAM LTD. CP RED 20-02-26**</t>
        </is>
      </c>
      <c r="B98" s="30" t="inlineStr">
        <is>
          <t>INE466L14FG1</t>
        </is>
      </c>
      <c r="C98" s="30" t="inlineStr">
        <is>
          <t>CRISIL A1+</t>
        </is>
      </c>
      <c r="D98" s="13" t="n">
        <v>7500000</v>
      </c>
      <c r="E98" s="14" t="n">
        <v>7429.22</v>
      </c>
      <c r="F98" s="15" t="n">
        <v>0.0071</v>
      </c>
      <c r="G98" s="15" t="n">
        <v>0.06955</v>
      </c>
    </row>
    <row r="99">
      <c r="A99" s="12" t="inlineStr">
        <is>
          <t>360 ONE WAM LTD. CP RED 05-03-2026**</t>
        </is>
      </c>
      <c r="B99" s="30" t="inlineStr">
        <is>
          <t>INE466L14FL1</t>
        </is>
      </c>
      <c r="C99" s="30" t="inlineStr">
        <is>
          <t>CRISIL A1+</t>
        </is>
      </c>
      <c r="D99" s="13" t="n">
        <v>7500000</v>
      </c>
      <c r="E99" s="14" t="n">
        <v>7411.04</v>
      </c>
      <c r="F99" s="15" t="n">
        <v>0.0071</v>
      </c>
      <c r="G99" s="15" t="n">
        <v>0.069549</v>
      </c>
    </row>
    <row r="100">
      <c r="A100" s="12" t="inlineStr">
        <is>
          <t>360 ONE PRIME LTD RED 18-03-26**</t>
        </is>
      </c>
      <c r="B100" s="30" t="inlineStr">
        <is>
          <t>INE248U14SR4</t>
        </is>
      </c>
      <c r="C100" s="30" t="inlineStr">
        <is>
          <t>CRISIL A1+</t>
        </is>
      </c>
      <c r="D100" s="13" t="n">
        <v>7500000</v>
      </c>
      <c r="E100" s="14" t="n">
        <v>7392.94</v>
      </c>
      <c r="F100" s="15" t="n">
        <v>0.0071</v>
      </c>
      <c r="G100" s="15" t="n">
        <v>0.06955</v>
      </c>
    </row>
    <row r="101">
      <c r="A101" s="12" t="inlineStr">
        <is>
          <t>NETWORK18 MED&amp;INV CP RD 13-02-26**</t>
        </is>
      </c>
      <c r="B101" s="30" t="inlineStr">
        <is>
          <t>INE870H14WG7</t>
        </is>
      </c>
      <c r="C101" s="30" t="inlineStr">
        <is>
          <t>ICRA A1+</t>
        </is>
      </c>
      <c r="D101" s="13" t="n">
        <v>5000000</v>
      </c>
      <c r="E101" s="14" t="n">
        <v>4964.79</v>
      </c>
      <c r="F101" s="15" t="n">
        <v>0.0048</v>
      </c>
      <c r="G101" s="15" t="n">
        <v>0.060199</v>
      </c>
    </row>
    <row r="102">
      <c r="A102" s="12" t="inlineStr">
        <is>
          <t>KOTAK SECURITIES LTD CP RED 17-02-2026**</t>
        </is>
      </c>
      <c r="B102" s="30" t="inlineStr">
        <is>
          <t>INE028E14TQ4</t>
        </is>
      </c>
      <c r="C102" s="30" t="inlineStr">
        <is>
          <t>CRISIL A1+</t>
        </is>
      </c>
      <c r="D102" s="13" t="n">
        <v>5000000</v>
      </c>
      <c r="E102" s="14" t="n">
        <v>4958.63</v>
      </c>
      <c r="F102" s="15" t="n">
        <v>0.0048</v>
      </c>
      <c r="G102" s="15" t="n">
        <v>0.0648</v>
      </c>
    </row>
    <row r="103">
      <c r="A103" s="12" t="inlineStr">
        <is>
          <t>HDFC SECURITIES LTD. CP RED 18-02-2026**</t>
        </is>
      </c>
      <c r="B103" s="30" t="inlineStr">
        <is>
          <t>INE700G14QZ0</t>
        </is>
      </c>
      <c r="C103" s="30" t="inlineStr">
        <is>
          <t>CRISIL A1+</t>
        </is>
      </c>
      <c r="D103" s="13" t="n">
        <v>5000000</v>
      </c>
      <c r="E103" s="14" t="n">
        <v>4957.75</v>
      </c>
      <c r="F103" s="15" t="n">
        <v>0.0048</v>
      </c>
      <c r="G103" s="15" t="n">
        <v>0.064803</v>
      </c>
    </row>
    <row r="104">
      <c r="A104" s="12" t="inlineStr">
        <is>
          <t>HERO HOUSING FIN CP RED 25-02-26**</t>
        </is>
      </c>
      <c r="B104" s="30" t="inlineStr">
        <is>
          <t>INE800X14440</t>
        </is>
      </c>
      <c r="C104" s="30" t="inlineStr">
        <is>
          <t>CRISIL A1+</t>
        </is>
      </c>
      <c r="D104" s="13" t="n">
        <v>5000000</v>
      </c>
      <c r="E104" s="14" t="n">
        <v>4953.39</v>
      </c>
      <c r="F104" s="15" t="n">
        <v>0.0048</v>
      </c>
      <c r="G104" s="15" t="n">
        <v>0.062453</v>
      </c>
    </row>
    <row r="105">
      <c r="A105" s="12" t="inlineStr">
        <is>
          <t>DSP FINANCE PVT LTD CP 11-03-26**</t>
        </is>
      </c>
      <c r="B105" s="30" t="inlineStr">
        <is>
          <t>INE422H14149</t>
        </is>
      </c>
      <c r="C105" s="30" t="inlineStr">
        <is>
          <t>CRISIL A1+</t>
        </is>
      </c>
      <c r="D105" s="13" t="n">
        <v>5000000</v>
      </c>
      <c r="E105" s="14" t="n">
        <v>4936.96</v>
      </c>
      <c r="F105" s="15" t="n">
        <v>0.0047</v>
      </c>
      <c r="G105" s="15" t="n">
        <v>0.067552</v>
      </c>
    </row>
    <row r="106">
      <c r="A106" s="12" t="inlineStr">
        <is>
          <t>HSBC INVESTDIR FIN SER CP RED 12-03-2026**</t>
        </is>
      </c>
      <c r="B106" s="30" t="inlineStr">
        <is>
          <t>INE790I14HD3</t>
        </is>
      </c>
      <c r="C106" s="30" t="inlineStr">
        <is>
          <t>CRISIL A1+</t>
        </is>
      </c>
      <c r="D106" s="13" t="n">
        <v>5000000</v>
      </c>
      <c r="E106" s="14" t="n">
        <v>4936.85</v>
      </c>
      <c r="F106" s="15" t="n">
        <v>0.0047</v>
      </c>
      <c r="G106" s="15" t="n">
        <v>0.066702</v>
      </c>
    </row>
    <row r="107">
      <c r="A107" s="16" t="inlineStr">
        <is>
          <t>Sub Total</t>
        </is>
      </c>
      <c r="B107" s="31" t="n"/>
      <c r="C107" s="31" t="n"/>
      <c r="D107" s="17" t="n"/>
      <c r="E107" s="18" t="n">
        <v>443051.3</v>
      </c>
      <c r="F107" s="19" t="n">
        <v>0.4256</v>
      </c>
      <c r="G107" s="20" t="n"/>
    </row>
    <row r="108">
      <c r="A108" s="12" t="n"/>
      <c r="B108" s="30" t="n"/>
      <c r="C108" s="30" t="n"/>
      <c r="D108" s="13" t="n"/>
      <c r="E108" s="14" t="n"/>
      <c r="F108" s="15" t="n"/>
      <c r="G108" s="15" t="n"/>
    </row>
    <row r="109">
      <c r="A109" s="21" t="inlineStr">
        <is>
          <t>TOTAL</t>
        </is>
      </c>
      <c r="B109" s="32" t="n"/>
      <c r="C109" s="32" t="n"/>
      <c r="D109" s="22" t="n"/>
      <c r="E109" s="18" t="n">
        <v>1058904.95</v>
      </c>
      <c r="F109" s="19" t="n">
        <v>1.0167</v>
      </c>
      <c r="G109" s="20" t="n"/>
    </row>
    <row r="110">
      <c r="A110" s="12" t="n"/>
      <c r="B110" s="30" t="n"/>
      <c r="C110" s="30" t="n"/>
      <c r="D110" s="13" t="n"/>
      <c r="E110" s="14" t="n"/>
      <c r="F110" s="15" t="n"/>
      <c r="G110" s="15" t="n"/>
    </row>
    <row r="111">
      <c r="A111" s="12" t="n"/>
      <c r="B111" s="30" t="n"/>
      <c r="C111" s="30" t="n"/>
      <c r="D111" s="13" t="n"/>
      <c r="E111" s="14" t="n"/>
      <c r="F111" s="15" t="n"/>
      <c r="G111" s="15" t="n"/>
    </row>
    <row r="112">
      <c r="A112" s="16" t="inlineStr">
        <is>
          <t>Investment in AIF</t>
        </is>
      </c>
      <c r="B112" s="30" t="n"/>
      <c r="C112" s="30" t="n"/>
      <c r="D112" s="13" t="n"/>
      <c r="E112" s="14" t="n"/>
      <c r="F112" s="15" t="n"/>
      <c r="G112" s="15" t="n"/>
    </row>
    <row r="113">
      <c r="A113" s="12" t="inlineStr">
        <is>
          <t>SBI CDMDF--A2</t>
        </is>
      </c>
      <c r="B113" s="30" t="inlineStr">
        <is>
          <t>INF0RQ622028</t>
        </is>
      </c>
      <c r="C113" s="30" t="n"/>
      <c r="D113" s="13" t="n">
        <v>18628.274</v>
      </c>
      <c r="E113" s="14" t="n">
        <v>2152.27</v>
      </c>
      <c r="F113" s="15" t="n">
        <v>0.0021</v>
      </c>
      <c r="G113" s="15" t="n"/>
    </row>
    <row r="114">
      <c r="A114" s="12" t="n"/>
      <c r="B114" s="30" t="n"/>
      <c r="C114" s="30" t="n"/>
      <c r="D114" s="13" t="n"/>
      <c r="E114" s="14" t="n"/>
      <c r="F114" s="15" t="n"/>
      <c r="G114" s="15" t="n"/>
    </row>
    <row r="115">
      <c r="A115" s="21" t="inlineStr">
        <is>
          <t>TOTAL</t>
        </is>
      </c>
      <c r="B115" s="32" t="n"/>
      <c r="C115" s="32" t="n"/>
      <c r="D115" s="22" t="n"/>
      <c r="E115" s="18" t="n">
        <v>2152.27</v>
      </c>
      <c r="F115" s="19" t="n">
        <v>0.0021</v>
      </c>
      <c r="G115" s="20" t="n"/>
    </row>
    <row r="116">
      <c r="A116" s="12" t="inlineStr">
        <is>
          <t>Accrued Interest</t>
        </is>
      </c>
      <c r="B116" s="30" t="n"/>
      <c r="C116" s="30" t="n"/>
      <c r="D116" s="13" t="n"/>
      <c r="E116" s="14" t="n">
        <v>1582.1363756</v>
      </c>
      <c r="F116" s="15" t="n">
        <v>0.001519</v>
      </c>
      <c r="G116" s="15" t="n"/>
    </row>
    <row r="117">
      <c r="A117" s="12" t="inlineStr">
        <is>
          <t>Net Receivables/(Payables)</t>
        </is>
      </c>
      <c r="B117" s="30" t="n"/>
      <c r="C117" s="30" t="n"/>
      <c r="D117" s="13" t="n"/>
      <c r="E117" s="23" t="n">
        <v>-64293.1163756</v>
      </c>
      <c r="F117" s="24" t="n">
        <v>-0.061619</v>
      </c>
      <c r="G117" s="15" t="n">
        <v>0</v>
      </c>
    </row>
    <row r="118">
      <c r="A118" s="25" t="inlineStr">
        <is>
          <t>GRAND TOTAL</t>
        </is>
      </c>
      <c r="B118" s="33" t="n"/>
      <c r="C118" s="33" t="n"/>
      <c r="D118" s="26" t="n"/>
      <c r="E118" s="27" t="n">
        <v>1041401.6</v>
      </c>
      <c r="F118" s="28" t="n">
        <v>1</v>
      </c>
      <c r="G118" s="28" t="n"/>
    </row>
    <row r="120">
      <c r="A120" s="74" t="inlineStr">
        <is>
          <t>#  Unlisted Security</t>
        </is>
      </c>
    </row>
    <row r="121">
      <c r="A121" s="74" t="inlineStr">
        <is>
          <t>**Non Traded Security</t>
        </is>
      </c>
    </row>
    <row r="123">
      <c r="A123" s="74" t="inlineStr">
        <is>
          <t>Notes:</t>
        </is>
      </c>
    </row>
    <row r="124">
      <c r="A124" s="48" t="inlineStr">
        <is>
          <t>1. Security in default beyond its maturiy date</t>
        </is>
      </c>
      <c r="B124" s="34" t="inlineStr">
        <is>
          <t>NIL</t>
        </is>
      </c>
    </row>
    <row r="125">
      <c r="A125" t="inlineStr">
        <is>
          <t>2. NAV at the beginning of the period (Rs. per unit)</t>
        </is>
      </c>
    </row>
    <row r="126">
      <c r="A126" t="inlineStr">
        <is>
          <t>Plan /option (Face Value 1000)</t>
        </is>
      </c>
      <c r="B126" t="inlineStr">
        <is>
          <t>As on</t>
        </is>
      </c>
      <c r="C126" t="inlineStr">
        <is>
          <t>As on</t>
        </is>
      </c>
    </row>
    <row r="127">
      <c r="B127" s="49" t="n">
        <v>45991</v>
      </c>
      <c r="C127" s="49" t="n">
        <v>46022</v>
      </c>
    </row>
    <row r="128">
      <c r="A128" t="inlineStr">
        <is>
          <t>Direct Plan Annual IDCW Option</t>
        </is>
      </c>
      <c r="B128" t="n">
        <v>3491.389</v>
      </c>
      <c r="C128" t="n">
        <v>3509.2684</v>
      </c>
    </row>
    <row r="129">
      <c r="A129" t="inlineStr">
        <is>
          <t>Direct Plan Bonus Option</t>
        </is>
      </c>
      <c r="B129" t="n">
        <v>2031.2409</v>
      </c>
      <c r="C129" t="n">
        <v>2041.6421</v>
      </c>
    </row>
    <row r="130">
      <c r="A130" t="inlineStr">
        <is>
          <t>Direct Plan Daily IDCW Option</t>
        </is>
      </c>
      <c r="B130" t="n">
        <v>1165.886</v>
      </c>
      <c r="C130" t="n">
        <v>1171.8564</v>
      </c>
    </row>
    <row r="131">
      <c r="A131" t="inlineStr">
        <is>
          <t>Direct Plan Fortnightly IDCW Option</t>
        </is>
      </c>
      <c r="B131" t="n">
        <v>2473.7689</v>
      </c>
      <c r="C131" t="n">
        <v>2474.6265</v>
      </c>
    </row>
    <row r="132">
      <c r="A132" t="inlineStr">
        <is>
          <t>Direct Plan Growth Option</t>
        </is>
      </c>
      <c r="B132" t="n">
        <v>3491.4132</v>
      </c>
      <c r="C132" t="n">
        <v>3509.2928</v>
      </c>
    </row>
    <row r="133">
      <c r="A133" t="inlineStr">
        <is>
          <t>Direct Plan IDCW Option</t>
        </is>
      </c>
      <c r="B133" t="n">
        <v>3491.4269</v>
      </c>
      <c r="C133" t="n">
        <v>3509.3064</v>
      </c>
    </row>
    <row r="134">
      <c r="A134" t="inlineStr">
        <is>
          <t>Direct Plan Monthly IDCW Option</t>
        </is>
      </c>
      <c r="B134" t="n">
        <v>1005.0553</v>
      </c>
      <c r="C134" t="n">
        <v>1005.4054</v>
      </c>
    </row>
    <row r="135">
      <c r="A135" t="inlineStr">
        <is>
          <t>Direct Plan Weekly IDCW Option</t>
        </is>
      </c>
      <c r="B135" t="n">
        <v>2174.7549</v>
      </c>
      <c r="C135" t="n">
        <v>2174.1598</v>
      </c>
    </row>
    <row r="136">
      <c r="A136" t="inlineStr">
        <is>
          <t>Regular Plan Annual IDCW</t>
        </is>
      </c>
      <c r="B136" t="n">
        <v>2366.2958</v>
      </c>
      <c r="C136" t="n">
        <v>2378.2419</v>
      </c>
    </row>
    <row r="137">
      <c r="A137" t="inlineStr">
        <is>
          <t>Regular Plan Bonus Option</t>
        </is>
      </c>
      <c r="B137" t="n">
        <v>1992.2256</v>
      </c>
      <c r="C137" t="n">
        <v>2002.2825</v>
      </c>
    </row>
    <row r="138">
      <c r="A138" t="inlineStr">
        <is>
          <t>Regular Plan Daily IDCW</t>
        </is>
      </c>
      <c r="B138" t="n">
        <v>1266.3011</v>
      </c>
      <c r="C138" t="n">
        <v>1272.694</v>
      </c>
    </row>
    <row r="139">
      <c r="A139" t="inlineStr">
        <is>
          <t>Regular Plan Fortnightly IDCW</t>
        </is>
      </c>
      <c r="B139" t="n">
        <v>2153.3536</v>
      </c>
      <c r="C139" t="n">
        <v>2154.1008</v>
      </c>
    </row>
    <row r="140">
      <c r="A140" t="inlineStr">
        <is>
          <t>Regular Plan Growth</t>
        </is>
      </c>
      <c r="B140" t="n">
        <v>3419.9288</v>
      </c>
      <c r="C140" t="n">
        <v>3437.1939</v>
      </c>
    </row>
    <row r="141">
      <c r="A141" t="inlineStr">
        <is>
          <t>Regular Plan IDCW</t>
        </is>
      </c>
      <c r="B141" t="n">
        <v>3419.9315</v>
      </c>
      <c r="C141" t="n">
        <v>3437.1968</v>
      </c>
    </row>
    <row r="142">
      <c r="A142" t="inlineStr">
        <is>
          <t>Regular Plan Monthly IDCW</t>
        </is>
      </c>
      <c r="B142" t="n">
        <v>1083.2553</v>
      </c>
      <c r="C142" t="n">
        <v>1083.6305</v>
      </c>
    </row>
    <row r="143">
      <c r="A143" t="inlineStr">
        <is>
          <t>Regular Plan Weekly IDCW</t>
        </is>
      </c>
      <c r="B143" t="n">
        <v>1216.1416</v>
      </c>
      <c r="C143" t="n">
        <v>1215.8194</v>
      </c>
    </row>
    <row r="144">
      <c r="A144" t="inlineStr">
        <is>
          <t>Retail Annual IDCW Option</t>
        </is>
      </c>
      <c r="B144" t="inlineStr">
        <is>
          <t xml:space="preserve">                              ^</t>
        </is>
      </c>
      <c r="C144" t="inlineStr">
        <is>
          <t xml:space="preserve">                                                  ^</t>
        </is>
      </c>
    </row>
    <row r="145">
      <c r="A145" t="inlineStr">
        <is>
          <t>Retail Bonus Option</t>
        </is>
      </c>
      <c r="B145" t="inlineStr">
        <is>
          <t xml:space="preserve">                              ^</t>
        </is>
      </c>
      <c r="C145" t="inlineStr">
        <is>
          <t xml:space="preserve">                                                  ^</t>
        </is>
      </c>
    </row>
    <row r="146">
      <c r="A146" t="inlineStr">
        <is>
          <t>Retail Daily IDCW Option</t>
        </is>
      </c>
      <c r="B146" t="n">
        <v>1114.4306</v>
      </c>
      <c r="C146" t="n">
        <v>1120.0674</v>
      </c>
    </row>
    <row r="147">
      <c r="A147" t="inlineStr">
        <is>
          <t>Retail Fortnightly IDCW Option</t>
        </is>
      </c>
      <c r="B147" t="inlineStr">
        <is>
          <t xml:space="preserve">                              ^</t>
        </is>
      </c>
      <c r="C147" t="inlineStr">
        <is>
          <t xml:space="preserve">                                                  ^</t>
        </is>
      </c>
    </row>
    <row r="148">
      <c r="A148" t="inlineStr">
        <is>
          <t>Retail Growth Option</t>
        </is>
      </c>
      <c r="B148" t="n">
        <v>3110.1463</v>
      </c>
      <c r="C148" t="n">
        <v>3125.8476</v>
      </c>
    </row>
    <row r="149">
      <c r="A149" t="inlineStr">
        <is>
          <t>Retail IDCW Option</t>
        </is>
      </c>
      <c r="B149" t="inlineStr">
        <is>
          <t xml:space="preserve">                              ^</t>
        </is>
      </c>
      <c r="C149" t="inlineStr">
        <is>
          <t xml:space="preserve">                                                  ^</t>
        </is>
      </c>
    </row>
    <row r="150">
      <c r="A150" t="inlineStr">
        <is>
          <t>Retail Monthly IDCW Option</t>
        </is>
      </c>
      <c r="B150" t="n">
        <v>1244.5341</v>
      </c>
      <c r="C150" t="n">
        <v>1244.9651</v>
      </c>
    </row>
    <row r="151">
      <c r="A151" t="inlineStr">
        <is>
          <t>Retail Weekly IDCW Option</t>
        </is>
      </c>
      <c r="B151" t="n">
        <v>1231.9143</v>
      </c>
      <c r="C151" t="n">
        <v>1231.5886</v>
      </c>
    </row>
    <row r="152">
      <c r="A152" t="inlineStr">
        <is>
          <t>Unclaimed IDCW less than 3 yrs</t>
        </is>
      </c>
      <c r="B152" t="inlineStr">
        <is>
          <t xml:space="preserve">                              ^</t>
        </is>
      </c>
      <c r="C152" t="inlineStr">
        <is>
          <t xml:space="preserve">                                                  ^</t>
        </is>
      </c>
    </row>
    <row r="153">
      <c r="A153" t="inlineStr">
        <is>
          <t>Unclaimed IDCW more than 3 yrs</t>
        </is>
      </c>
      <c r="B153" t="inlineStr">
        <is>
          <t xml:space="preserve">                              ^</t>
        </is>
      </c>
      <c r="C153" t="inlineStr">
        <is>
          <t xml:space="preserve">                                                  ^</t>
        </is>
      </c>
    </row>
    <row r="154">
      <c r="A154" t="inlineStr">
        <is>
          <t>Unclaimed Redemption less than 3 yrs</t>
        </is>
      </c>
      <c r="B154" t="inlineStr">
        <is>
          <t xml:space="preserve">                              ^</t>
        </is>
      </c>
      <c r="C154" t="inlineStr">
        <is>
          <t xml:space="preserve">                                                  ^</t>
        </is>
      </c>
    </row>
    <row r="155">
      <c r="A155" t="inlineStr">
        <is>
          <t>Unclaimed Redemption more than 3 yrs</t>
        </is>
      </c>
      <c r="B155" t="inlineStr">
        <is>
          <t xml:space="preserve">                              ^</t>
        </is>
      </c>
      <c r="C155" t="inlineStr">
        <is>
          <t xml:space="preserve">                                                  ^</t>
        </is>
      </c>
    </row>
    <row r="156">
      <c r="A156" t="inlineStr">
        <is>
          <t>^ There were no investors in this option.</t>
        </is>
      </c>
    </row>
    <row r="158">
      <c r="A158" t="inlineStr">
        <is>
          <t>3. Total Dividend (Net) declared during the month</t>
        </is>
      </c>
    </row>
    <row r="160">
      <c r="A160" s="50" t="inlineStr">
        <is>
          <t>Plan/Option Name</t>
        </is>
      </c>
      <c r="B160" s="50" t="inlineStr">
        <is>
          <t> </t>
        </is>
      </c>
      <c r="C160" s="50" t="inlineStr">
        <is>
          <t>individual &amp; HUF</t>
        </is>
      </c>
      <c r="D160" s="50" t="inlineStr">
        <is>
          <t>others</t>
        </is>
      </c>
    </row>
    <row r="161">
      <c r="A161" s="50" t="inlineStr">
        <is>
          <t>Direct Plan Fortnightly IDCW</t>
        </is>
      </c>
      <c r="B161" s="50" t="n"/>
      <c r="C161" s="50" t="n">
        <v>11.7886672</v>
      </c>
      <c r="D161" s="50" t="n">
        <v>11.7886672</v>
      </c>
    </row>
    <row r="162">
      <c r="A162" s="50" t="inlineStr">
        <is>
          <t>Direct Plan Monthly IDCW</t>
        </is>
      </c>
      <c r="B162" s="50" t="n"/>
      <c r="C162" s="50" t="n">
        <v>4.7913696</v>
      </c>
      <c r="D162" s="50" t="n">
        <v>4.7913696</v>
      </c>
    </row>
    <row r="163">
      <c r="A163" s="50" t="inlineStr">
        <is>
          <t>Direct Plan weekly IDCW</t>
        </is>
      </c>
      <c r="B163" s="50" t="n"/>
      <c r="C163" s="50" t="n">
        <v>11.7016951</v>
      </c>
      <c r="D163" s="50" t="n">
        <v>11.7016951</v>
      </c>
    </row>
    <row r="164">
      <c r="A164" s="50" t="inlineStr">
        <is>
          <t>Regular Plan Fortnightly IDCW</t>
        </is>
      </c>
      <c r="B164" s="50" t="n"/>
      <c r="C164" s="50" t="n">
        <v>10.1209352</v>
      </c>
      <c r="D164" s="50" t="n">
        <v>10.1209352</v>
      </c>
    </row>
    <row r="165">
      <c r="A165" s="50" t="inlineStr">
        <is>
          <t>Regular Plan Monthly IDCW</t>
        </is>
      </c>
      <c r="B165" s="50" t="n"/>
      <c r="C165" s="50" t="n">
        <v>5.0883783</v>
      </c>
      <c r="D165" s="50" t="n">
        <v>5.0883783</v>
      </c>
    </row>
    <row r="166">
      <c r="A166" s="50" t="inlineStr">
        <is>
          <t>Regular Plan Weekly IDCW</t>
        </is>
      </c>
      <c r="B166" s="50" t="n"/>
      <c r="C166" s="50" t="n">
        <v>6.4482102</v>
      </c>
      <c r="D166" s="50" t="n">
        <v>6.4482102</v>
      </c>
    </row>
    <row r="167">
      <c r="A167" s="50" t="inlineStr">
        <is>
          <t>Retail Plan Monthly IDCW</t>
        </is>
      </c>
      <c r="B167" s="50" t="n"/>
      <c r="C167" s="50" t="n">
        <v>5.8473526</v>
      </c>
      <c r="D167" s="50" t="n">
        <v>5.8473526</v>
      </c>
    </row>
    <row r="168">
      <c r="A168" s="50" t="inlineStr">
        <is>
          <t>Retail Plan Weekly IDCW</t>
        </is>
      </c>
      <c r="B168" s="50" t="n"/>
      <c r="C168" s="50" t="n">
        <v>6.5282322</v>
      </c>
      <c r="D168" s="50" t="n">
        <v>6.5282322</v>
      </c>
    </row>
    <row r="170">
      <c r="A170" t="inlineStr">
        <is>
          <t>4. Bonus was declared during the month</t>
        </is>
      </c>
      <c r="B170" s="34" t="inlineStr">
        <is>
          <t>NIL</t>
        </is>
      </c>
    </row>
    <row r="171" ht="29" customHeight="1">
      <c r="A171" s="48" t="inlineStr">
        <is>
          <t>5. Investment in Repo of Corporate Debt Securities during the month ended December 31, 2025</t>
        </is>
      </c>
      <c r="B171" s="34" t="inlineStr">
        <is>
          <t>NIL</t>
        </is>
      </c>
    </row>
    <row r="172" ht="29" customHeight="1">
      <c r="A172" s="48" t="inlineStr">
        <is>
          <t>6. Investment in foreign securities/ADRs/GDRs at the end of the month</t>
        </is>
      </c>
      <c r="B172" s="34" t="inlineStr">
        <is>
          <t>NIL</t>
        </is>
      </c>
    </row>
    <row r="173">
      <c r="A173" t="inlineStr">
        <is>
          <t>7. Average Portfolio Maturity</t>
        </is>
      </c>
      <c r="B173" s="51">
        <f>B188</f>
        <v/>
      </c>
    </row>
    <row r="174" ht="43.5" customHeight="1">
      <c r="A174" s="48" t="inlineStr">
        <is>
          <t>8. Total gross exposure to derivative instruments (excluding reversed positions) at the end of the month (Rs. in Lakhs)</t>
        </is>
      </c>
      <c r="B174" s="34" t="inlineStr">
        <is>
          <t>NIL</t>
        </is>
      </c>
    </row>
    <row r="175">
      <c r="B175" s="34" t="n"/>
    </row>
    <row r="176" ht="29" customHeight="1">
      <c r="A176" s="48" t="inlineStr">
        <is>
          <t>9. Margin Deposits includes Margin money placed on derivatives other than margin money placed with bank</t>
        </is>
      </c>
      <c r="B176" s="34" t="inlineStr">
        <is>
          <t>NIL</t>
        </is>
      </c>
    </row>
    <row r="177" ht="29" customHeight="1">
      <c r="A177" s="48" t="inlineStr">
        <is>
          <t>10. Value of investment made by other schemes under same management (Rs. In Lakhs)</t>
        </is>
      </c>
      <c r="B177" t="n">
        <v>166539.41</v>
      </c>
    </row>
    <row r="178" ht="29" customHeight="1">
      <c r="A178" s="48" t="inlineStr">
        <is>
          <t>11. Number of instance of deviation In valuation of securities</t>
        </is>
      </c>
      <c r="B178" s="34" t="inlineStr">
        <is>
          <t>NIL</t>
        </is>
      </c>
    </row>
    <row r="179" ht="29" customHeight="1">
      <c r="A179" s="48" t="inlineStr">
        <is>
          <t>12. Total value and percentage of illiquid equity shares / securities</t>
        </is>
      </c>
      <c r="B179" s="34" t="inlineStr">
        <is>
          <t>NIL</t>
        </is>
      </c>
    </row>
    <row r="181">
      <c r="A181" t="inlineStr">
        <is>
          <t>Portfolio Information</t>
        </is>
      </c>
    </row>
    <row r="182">
      <c r="A182" s="52" t="inlineStr">
        <is>
          <t>Scheme Name :</t>
        </is>
      </c>
      <c r="B182" s="52" t="inlineStr">
        <is>
          <t>Edelweiss Liquid Fund</t>
        </is>
      </c>
    </row>
    <row r="183">
      <c r="A183" s="52" t="inlineStr">
        <is>
          <t>Description (if any)</t>
        </is>
      </c>
      <c r="B183" s="52" t="inlineStr">
        <is>
          <t>Liquid Fund</t>
        </is>
      </c>
    </row>
    <row r="184">
      <c r="A184" s="52" t="n"/>
      <c r="B184" s="52" t="n"/>
    </row>
    <row r="185">
      <c r="A185" s="52" t="inlineStr">
        <is>
          <t>Annualised Portfolio YTM* :</t>
        </is>
      </c>
      <c r="B185" s="53" t="n">
        <v>6.338404449535274</v>
      </c>
    </row>
    <row r="186">
      <c r="A186" s="52" t="n"/>
      <c r="B186" s="52" t="n"/>
    </row>
    <row r="187">
      <c r="A187" s="52" t="inlineStr">
        <is>
          <t>Macaulay Duration</t>
        </is>
      </c>
      <c r="B187" s="54" t="n">
        <v>0.1715</v>
      </c>
    </row>
    <row r="188">
      <c r="A188" s="52" t="inlineStr">
        <is>
          <t>Residual Maturity</t>
        </is>
      </c>
      <c r="B188" s="54" t="n">
        <v>0.1687578415672674</v>
      </c>
    </row>
    <row r="189">
      <c r="A189" s="52" t="n"/>
      <c r="B189" s="52" t="n"/>
    </row>
    <row r="190">
      <c r="A190" s="52" t="inlineStr">
        <is>
          <t xml:space="preserve">As on (Date) </t>
        </is>
      </c>
      <c r="B190" s="55" t="n">
        <v>46022</v>
      </c>
    </row>
    <row r="192" ht="70" customHeight="1">
      <c r="A192" s="76" t="inlineStr">
        <is>
          <t>Scheme Name</t>
        </is>
      </c>
      <c r="B192" s="76" t="inlineStr">
        <is>
          <t>Risk- O - Meter</t>
        </is>
      </c>
      <c r="C192" s="76" t="inlineStr">
        <is>
          <t>Benchmark of the Scheme</t>
        </is>
      </c>
      <c r="D192" s="76" t="inlineStr">
        <is>
          <t>Benchmark Risk-o-meter</t>
        </is>
      </c>
      <c r="E192" s="76" t="inlineStr">
        <is>
          <t>Benchmark of the Scheme</t>
        </is>
      </c>
      <c r="F192" s="76" t="inlineStr">
        <is>
          <t>Benchmark Risk-o-meter</t>
        </is>
      </c>
    </row>
    <row r="193" ht="70" customHeight="1">
      <c r="A193" s="76" t="inlineStr">
        <is>
          <t>Edelweiss Liquid Fund</t>
        </is>
      </c>
      <c r="B193" s="76" t="n"/>
      <c r="C193" s="76" t="inlineStr">
        <is>
          <t>CRISIL Liquid Debt A-I (Tier I Benchmark)</t>
        </is>
      </c>
      <c r="D193" s="76" t="n"/>
      <c r="E193" s="76" t="inlineStr">
        <is>
          <t>NIFTY Liquid Index A-I (Tier II Scheme Benchmark)</t>
        </is>
      </c>
      <c r="F193" s="76" t="n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G146"/>
  <sheetViews>
    <sheetView showGridLines="0" workbookViewId="0">
      <pane ySplit="4" topLeftCell="A112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BHARAT BOND ETF – APRIL 2030 AS ON DECEMBER 31, 2025</t>
        </is>
      </c>
    </row>
    <row r="2" ht="35" customHeight="1">
      <c r="A2" s="75" t="inlineStr">
        <is>
          <t>(An open ended Target Maturity Exchange Traded Bond Fund predominantly investing in constituents of Nifty BHARAT Bond Index - April 2030. A relatively high interest rate risk and relatively low credit risk.)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Equity &amp; Equity related</t>
        </is>
      </c>
      <c r="B7" s="30" t="n"/>
      <c r="C7" s="30" t="n"/>
      <c r="D7" s="13" t="n"/>
      <c r="E7" s="14" t="inlineStr">
        <is>
          <t>NIL</t>
        </is>
      </c>
      <c r="F7" s="15" t="inlineStr">
        <is>
          <t>NIL</t>
        </is>
      </c>
      <c r="G7" s="15" t="n"/>
    </row>
    <row r="8">
      <c r="A8" s="12" t="n"/>
      <c r="B8" s="30" t="n"/>
      <c r="C8" s="30" t="n"/>
      <c r="D8" s="13" t="n"/>
      <c r="E8" s="14" t="n"/>
      <c r="F8" s="15" t="n"/>
      <c r="G8" s="15" t="n"/>
    </row>
    <row r="9">
      <c r="A9" s="16" t="inlineStr">
        <is>
          <t>Debt Instruments</t>
        </is>
      </c>
      <c r="B9" s="30" t="n"/>
      <c r="C9" s="30" t="n"/>
      <c r="D9" s="13" t="n"/>
      <c r="E9" s="14" t="n"/>
      <c r="F9" s="15" t="n"/>
      <c r="G9" s="15" t="n"/>
    </row>
    <row r="10">
      <c r="A10" s="16" t="inlineStr">
        <is>
          <t>(a)Listed / Awaiting listing on stock Exchanges</t>
        </is>
      </c>
      <c r="B10" s="30" t="n"/>
      <c r="C10" s="30" t="n"/>
      <c r="D10" s="13" t="n"/>
      <c r="E10" s="14" t="n"/>
      <c r="F10" s="15" t="n"/>
      <c r="G10" s="15" t="n"/>
    </row>
    <row r="11">
      <c r="A11" s="12" t="inlineStr">
        <is>
          <t>7.39% SIDBI SR IX NCD RED 21-03-2030**</t>
        </is>
      </c>
      <c r="B11" s="30" t="inlineStr">
        <is>
          <t>INE556F08KY6</t>
        </is>
      </c>
      <c r="C11" s="30" t="inlineStr">
        <is>
          <t>CRISIL AAA</t>
        </is>
      </c>
      <c r="D11" s="13" t="n">
        <v>179500000</v>
      </c>
      <c r="E11" s="14" t="n">
        <v>181905.66</v>
      </c>
      <c r="F11" s="15" t="n">
        <v>0.0721</v>
      </c>
      <c r="G11" s="15" t="n">
        <v>0.07000000000000001</v>
      </c>
    </row>
    <row r="12">
      <c r="A12" s="12" t="inlineStr">
        <is>
          <t>7.89% REC LTD. NCD RED 30-03-2030</t>
        </is>
      </c>
      <c r="B12" s="30" t="inlineStr">
        <is>
          <t>INE020B08CI2</t>
        </is>
      </c>
      <c r="C12" s="30" t="inlineStr">
        <is>
          <t>CRISIL AAA</t>
        </is>
      </c>
      <c r="D12" s="13" t="n">
        <v>127500000</v>
      </c>
      <c r="E12" s="14" t="n">
        <v>131574.39</v>
      </c>
      <c r="F12" s="15" t="n">
        <v>0.0521</v>
      </c>
      <c r="G12" s="15" t="n">
        <v>0.0698</v>
      </c>
    </row>
    <row r="13">
      <c r="A13" s="12" t="inlineStr">
        <is>
          <t>7.86% PFC LTD NCD RED 12-04-2030**</t>
        </is>
      </c>
      <c r="B13" s="30" t="inlineStr">
        <is>
          <t>INE134E08KK4</t>
        </is>
      </c>
      <c r="C13" s="30" t="inlineStr">
        <is>
          <t>CRISIL AAA</t>
        </is>
      </c>
      <c r="D13" s="13" t="n">
        <v>117500000</v>
      </c>
      <c r="E13" s="14" t="n">
        <v>121121.23</v>
      </c>
      <c r="F13" s="15" t="n">
        <v>0.048</v>
      </c>
      <c r="G13" s="15" t="n">
        <v>0.070087</v>
      </c>
    </row>
    <row r="14">
      <c r="A14" s="12" t="inlineStr">
        <is>
          <t>7.03% HPCL NCD RED 12-04-2030**</t>
        </is>
      </c>
      <c r="B14" s="30" t="inlineStr">
        <is>
          <t>INE094A08069</t>
        </is>
      </c>
      <c r="C14" s="30" t="inlineStr">
        <is>
          <t>CRISIL AAA</t>
        </is>
      </c>
      <c r="D14" s="13" t="n">
        <v>97500000</v>
      </c>
      <c r="E14" s="14" t="n">
        <v>98185.23</v>
      </c>
      <c r="F14" s="15" t="n">
        <v>0.0389</v>
      </c>
      <c r="G14" s="15" t="n">
        <v>0.0683</v>
      </c>
    </row>
    <row r="15">
      <c r="A15" s="12" t="inlineStr">
        <is>
          <t>7.22% HPCL NCD RED 28-08-2029**</t>
        </is>
      </c>
      <c r="B15" s="30" t="inlineStr">
        <is>
          <t>INE094A08168</t>
        </is>
      </c>
      <c r="C15" s="30" t="inlineStr">
        <is>
          <t>CRISIL AAA</t>
        </is>
      </c>
      <c r="D15" s="13" t="n">
        <v>94237000</v>
      </c>
      <c r="E15" s="14" t="n">
        <v>95460.57000000001</v>
      </c>
      <c r="F15" s="15" t="n">
        <v>0.0378</v>
      </c>
      <c r="G15" s="15" t="n">
        <v>0.0679</v>
      </c>
    </row>
    <row r="16">
      <c r="A16" s="12" t="inlineStr">
        <is>
          <t>7.41% POWER FIN CORP NCD RED 25-02-2030**</t>
        </is>
      </c>
      <c r="B16" s="30" t="inlineStr">
        <is>
          <t>INE134E08KL2</t>
        </is>
      </c>
      <c r="C16" s="30" t="inlineStr">
        <is>
          <t>CRISIL AAA</t>
        </is>
      </c>
      <c r="D16" s="13" t="n">
        <v>90000000</v>
      </c>
      <c r="E16" s="14" t="n">
        <v>91261.62</v>
      </c>
      <c r="F16" s="15" t="n">
        <v>0.0361</v>
      </c>
      <c r="G16" s="15" t="n">
        <v>0.07000000000000001</v>
      </c>
    </row>
    <row r="17">
      <c r="A17" s="12" t="inlineStr">
        <is>
          <t>7.34% NPCIL NCD RED 23-01-2030**</t>
        </is>
      </c>
      <c r="B17" s="30" t="inlineStr">
        <is>
          <t>INE206D08469</t>
        </is>
      </c>
      <c r="C17" s="30" t="inlineStr">
        <is>
          <t>ICRA AAA</t>
        </is>
      </c>
      <c r="D17" s="13" t="n">
        <v>85500000</v>
      </c>
      <c r="E17" s="14" t="n">
        <v>86796.78</v>
      </c>
      <c r="F17" s="15" t="n">
        <v>0.0344</v>
      </c>
      <c r="G17" s="15" t="n">
        <v>0.06895</v>
      </c>
    </row>
    <row r="18">
      <c r="A18" s="12" t="inlineStr">
        <is>
          <t>7.64% NABARD NCD SR 25B RED 06-12-2029**</t>
        </is>
      </c>
      <c r="B18" s="30" t="inlineStr">
        <is>
          <t>INE261F08EJ7</t>
        </is>
      </c>
      <c r="C18" s="30" t="inlineStr">
        <is>
          <t>ICRA AAA</t>
        </is>
      </c>
      <c r="D18" s="13" t="n">
        <v>82500000</v>
      </c>
      <c r="E18" s="14" t="n">
        <v>84288.60000000001</v>
      </c>
      <c r="F18" s="15" t="n">
        <v>0.0334</v>
      </c>
      <c r="G18" s="15" t="n">
        <v>0.06985</v>
      </c>
    </row>
    <row r="19">
      <c r="A19" s="12" t="inlineStr">
        <is>
          <t>7.55% IRFC NCD RED 12-04-2030**</t>
        </is>
      </c>
      <c r="B19" s="30" t="inlineStr">
        <is>
          <t>INE053F07BY5</t>
        </is>
      </c>
      <c r="C19" s="30" t="inlineStr">
        <is>
          <t>CRISIL AAA</t>
        </is>
      </c>
      <c r="D19" s="13" t="n">
        <v>81000000</v>
      </c>
      <c r="E19" s="14" t="n">
        <v>82724.98</v>
      </c>
      <c r="F19" s="15" t="n">
        <v>0.0328</v>
      </c>
      <c r="G19" s="15" t="n">
        <v>0.069587</v>
      </c>
    </row>
    <row r="20">
      <c r="A20" s="12" t="inlineStr">
        <is>
          <t>7.70% NHAI NCD RED 13-09-2029**</t>
        </is>
      </c>
      <c r="B20" s="30" t="inlineStr">
        <is>
          <t>INE906B07HH5</t>
        </is>
      </c>
      <c r="C20" s="30" t="inlineStr">
        <is>
          <t>CRISIL AAA</t>
        </is>
      </c>
      <c r="D20" s="13" t="n">
        <v>75200000</v>
      </c>
      <c r="E20" s="14" t="n">
        <v>77114.89</v>
      </c>
      <c r="F20" s="15" t="n">
        <v>0.0305</v>
      </c>
      <c r="G20" s="15" t="n">
        <v>0.0688</v>
      </c>
    </row>
    <row r="21">
      <c r="A21" s="12" t="inlineStr">
        <is>
          <t>7.54% NHAI NCD RED 25-01-2030**</t>
        </is>
      </c>
      <c r="B21" s="30" t="inlineStr">
        <is>
          <t>INE906B07HK9</t>
        </is>
      </c>
      <c r="C21" s="30" t="inlineStr">
        <is>
          <t>CRISIL AAA</t>
        </is>
      </c>
      <c r="D21" s="13" t="n">
        <v>73000000</v>
      </c>
      <c r="E21" s="14" t="n">
        <v>74571.84</v>
      </c>
      <c r="F21" s="15" t="n">
        <v>0.0295</v>
      </c>
      <c r="G21" s="15" t="n">
        <v>0.06909999999999999</v>
      </c>
    </row>
    <row r="22">
      <c r="A22" s="12" t="inlineStr">
        <is>
          <t>7.32% NTPC LTD NCD RED 17-07-2029**</t>
        </is>
      </c>
      <c r="B22" s="30" t="inlineStr">
        <is>
          <t>INE733E07KL3</t>
        </is>
      </c>
      <c r="C22" s="30" t="inlineStr">
        <is>
          <t>CRISIL AAA</t>
        </is>
      </c>
      <c r="D22" s="13" t="n">
        <v>72500000</v>
      </c>
      <c r="E22" s="14" t="n">
        <v>73664.57000000001</v>
      </c>
      <c r="F22" s="15" t="n">
        <v>0.0292</v>
      </c>
      <c r="G22" s="15" t="n">
        <v>0.06775</v>
      </c>
    </row>
    <row r="23">
      <c r="A23" s="12" t="inlineStr">
        <is>
          <t>7.4% MANGALORE REF &amp; PET NCD 12-04-2030**</t>
        </is>
      </c>
      <c r="B23" s="30" t="inlineStr">
        <is>
          <t>INE103A08019</t>
        </is>
      </c>
      <c r="C23" s="30" t="inlineStr">
        <is>
          <t>CRISIL AAA</t>
        </is>
      </c>
      <c r="D23" s="13" t="n">
        <v>61500000</v>
      </c>
      <c r="E23" s="14" t="n">
        <v>62432.83</v>
      </c>
      <c r="F23" s="15" t="n">
        <v>0.0247</v>
      </c>
      <c r="G23" s="15" t="n">
        <v>0.06984899999999999</v>
      </c>
    </row>
    <row r="24">
      <c r="A24" s="12" t="inlineStr">
        <is>
          <t>7.08% IRFC NCD RED 28-02-2030**</t>
        </is>
      </c>
      <c r="B24" s="30" t="inlineStr">
        <is>
          <t>INE053F07CA3</t>
        </is>
      </c>
      <c r="C24" s="30" t="inlineStr">
        <is>
          <t>CRISIL AAA</t>
        </is>
      </c>
      <c r="D24" s="13" t="n">
        <v>61000000</v>
      </c>
      <c r="E24" s="14" t="n">
        <v>61314.46</v>
      </c>
      <c r="F24" s="15" t="n">
        <v>0.0243</v>
      </c>
      <c r="G24" s="15" t="n">
        <v>0.069338</v>
      </c>
    </row>
    <row r="25">
      <c r="A25" s="12" t="inlineStr">
        <is>
          <t>7.41% IOC NCD RED 22-10-2029**</t>
        </is>
      </c>
      <c r="B25" s="30" t="inlineStr">
        <is>
          <t>INE242A08437</t>
        </is>
      </c>
      <c r="C25" s="30" t="inlineStr">
        <is>
          <t>FITCH AAA</t>
        </is>
      </c>
      <c r="D25" s="13" t="n">
        <v>56000000</v>
      </c>
      <c r="E25" s="14" t="n">
        <v>57165.47</v>
      </c>
      <c r="F25" s="15" t="n">
        <v>0.0226</v>
      </c>
      <c r="G25" s="15" t="n">
        <v>0.06759999999999999</v>
      </c>
    </row>
    <row r="26">
      <c r="A26" s="12" t="inlineStr">
        <is>
          <t>7.50% REC LTD. NCD RED 28-02-2030**</t>
        </is>
      </c>
      <c r="B26" s="30" t="inlineStr">
        <is>
          <t>INE020B08CP7</t>
        </is>
      </c>
      <c r="C26" s="30" t="inlineStr">
        <is>
          <t>CRISIL AAA</t>
        </is>
      </c>
      <c r="D26" s="13" t="n">
        <v>53700000</v>
      </c>
      <c r="E26" s="14" t="n">
        <v>54660.53</v>
      </c>
      <c r="F26" s="15" t="n">
        <v>0.0217</v>
      </c>
      <c r="G26" s="15" t="n">
        <v>0.0698</v>
      </c>
    </row>
    <row r="27">
      <c r="A27" s="12" t="inlineStr">
        <is>
          <t>7.49% SIDBI SR VIII NCD RED 11-06-2029**</t>
        </is>
      </c>
      <c r="B27" s="30" t="inlineStr">
        <is>
          <t>INE556F08KX8</t>
        </is>
      </c>
      <c r="C27" s="30" t="inlineStr">
        <is>
          <t>CRISIL AAA</t>
        </is>
      </c>
      <c r="D27" s="13" t="n">
        <v>45000000</v>
      </c>
      <c r="E27" s="14" t="n">
        <v>45619.38</v>
      </c>
      <c r="F27" s="15" t="n">
        <v>0.0181</v>
      </c>
      <c r="G27" s="15" t="n">
        <v>0.07005</v>
      </c>
    </row>
    <row r="28">
      <c r="A28" s="12" t="inlineStr">
        <is>
          <t>7.49% NHAI NCD RED 01-08-2029**</t>
        </is>
      </c>
      <c r="B28" s="30" t="inlineStr">
        <is>
          <t>INE906B07HG7</t>
        </is>
      </c>
      <c r="C28" s="30" t="inlineStr">
        <is>
          <t>CRISIL AAA</t>
        </is>
      </c>
      <c r="D28" s="13" t="n">
        <v>43200000</v>
      </c>
      <c r="E28" s="14" t="n">
        <v>43985.85</v>
      </c>
      <c r="F28" s="15" t="n">
        <v>0.0174</v>
      </c>
      <c r="G28" s="15" t="n">
        <v>0.0688</v>
      </c>
    </row>
    <row r="29">
      <c r="A29" s="12" t="inlineStr">
        <is>
          <t>7.75% MANGALORE REF &amp; PET NCD 29-01-2030**</t>
        </is>
      </c>
      <c r="B29" s="30" t="inlineStr">
        <is>
          <t>INE103A08035</t>
        </is>
      </c>
      <c r="C29" s="30" t="inlineStr">
        <is>
          <t>CRISIL AAA</t>
        </is>
      </c>
      <c r="D29" s="13" t="n">
        <v>38500000</v>
      </c>
      <c r="E29" s="14" t="n">
        <v>39507.51</v>
      </c>
      <c r="F29" s="15" t="n">
        <v>0.0156</v>
      </c>
      <c r="G29" s="15" t="n">
        <v>0.06984899999999999</v>
      </c>
    </row>
    <row r="30">
      <c r="A30" s="12" t="inlineStr">
        <is>
          <t>7.38% POWER GRID CORP NCD RED 12-04-2030**</t>
        </is>
      </c>
      <c r="B30" s="30" t="inlineStr">
        <is>
          <t>INE752E08635</t>
        </is>
      </c>
      <c r="C30" s="30" t="inlineStr">
        <is>
          <t>CRISIL AAA</t>
        </is>
      </c>
      <c r="D30" s="13" t="n">
        <v>37500000</v>
      </c>
      <c r="E30" s="14" t="n">
        <v>38144.33</v>
      </c>
      <c r="F30" s="15" t="n">
        <v>0.0151</v>
      </c>
      <c r="G30" s="15" t="n">
        <v>0.069108</v>
      </c>
    </row>
    <row r="31">
      <c r="A31" s="12" t="inlineStr">
        <is>
          <t>7.55% IRFC NCD RED 06-11-29**</t>
        </is>
      </c>
      <c r="B31" s="30" t="inlineStr">
        <is>
          <t>INE053F07BX7</t>
        </is>
      </c>
      <c r="C31" s="30" t="inlineStr">
        <is>
          <t>CRISIL AAA</t>
        </is>
      </c>
      <c r="D31" s="13" t="n">
        <v>37000000</v>
      </c>
      <c r="E31" s="14" t="n">
        <v>37764.16</v>
      </c>
      <c r="F31" s="15" t="n">
        <v>0.015</v>
      </c>
      <c r="G31" s="15" t="n">
        <v>0.069108</v>
      </c>
    </row>
    <row r="32">
      <c r="A32" s="12" t="inlineStr">
        <is>
          <t>7.47% SIDBI SR II NCD RED 05-09-2029**</t>
        </is>
      </c>
      <c r="B32" s="30" t="inlineStr">
        <is>
          <t>INE556F08KR0</t>
        </is>
      </c>
      <c r="C32" s="30" t="inlineStr">
        <is>
          <t>CRISIL AAA</t>
        </is>
      </c>
      <c r="D32" s="13" t="n">
        <v>36000000</v>
      </c>
      <c r="E32" s="14" t="n">
        <v>36506.81</v>
      </c>
      <c r="F32" s="15" t="n">
        <v>0.0145</v>
      </c>
      <c r="G32" s="15" t="n">
        <v>0.07005</v>
      </c>
    </row>
    <row r="33">
      <c r="A33" s="12" t="inlineStr">
        <is>
          <t>7.43% NABARD GOI SERV NCD RED 31-01-2030**</t>
        </is>
      </c>
      <c r="B33" s="30" t="inlineStr">
        <is>
          <t>INE261F08BX4</t>
        </is>
      </c>
      <c r="C33" s="30" t="inlineStr">
        <is>
          <t>ICRA AAA</t>
        </is>
      </c>
      <c r="D33" s="13" t="n">
        <v>35500000</v>
      </c>
      <c r="E33" s="14" t="n">
        <v>36179.61</v>
      </c>
      <c r="F33" s="15" t="n">
        <v>0.0143</v>
      </c>
      <c r="G33" s="15" t="n">
        <v>0.069921</v>
      </c>
    </row>
    <row r="34">
      <c r="A34" s="12" t="inlineStr">
        <is>
          <t>7.48% IRFC NCD RED 13-08-2029**</t>
        </is>
      </c>
      <c r="B34" s="30" t="inlineStr">
        <is>
          <t>INE053F07BU3</t>
        </is>
      </c>
      <c r="C34" s="30" t="inlineStr">
        <is>
          <t>CRISIL AAA</t>
        </is>
      </c>
      <c r="D34" s="13" t="n">
        <v>34000000</v>
      </c>
      <c r="E34" s="14" t="n">
        <v>34598.03</v>
      </c>
      <c r="F34" s="15" t="n">
        <v>0.0137</v>
      </c>
      <c r="G34" s="15" t="n">
        <v>0.069108</v>
      </c>
    </row>
    <row r="35">
      <c r="A35" s="12" t="inlineStr">
        <is>
          <t>8.12% NHPC NCD GOI SERVICED 22-03-2029**</t>
        </is>
      </c>
      <c r="B35" s="30" t="inlineStr">
        <is>
          <t>INE848E08136</t>
        </is>
      </c>
      <c r="C35" s="30" t="inlineStr">
        <is>
          <t>CARE AAA</t>
        </is>
      </c>
      <c r="D35" s="13" t="n">
        <v>27000000</v>
      </c>
      <c r="E35" s="14" t="n">
        <v>28072.14</v>
      </c>
      <c r="F35" s="15" t="n">
        <v>0.0111</v>
      </c>
      <c r="G35" s="15" t="n">
        <v>0.068455</v>
      </c>
    </row>
    <row r="36">
      <c r="A36" s="12" t="inlineStr">
        <is>
          <t>7.68% NABARD NCD SR 24F RED 30-04-2029</t>
        </is>
      </c>
      <c r="B36" s="30" t="inlineStr">
        <is>
          <t>INE261F08EG3</t>
        </is>
      </c>
      <c r="C36" s="30" t="inlineStr">
        <is>
          <t>CRISIL AAA</t>
        </is>
      </c>
      <c r="D36" s="13" t="n">
        <v>27500000</v>
      </c>
      <c r="E36" s="14" t="n">
        <v>28038.67</v>
      </c>
      <c r="F36" s="15" t="n">
        <v>0.0111</v>
      </c>
      <c r="G36" s="15" t="n">
        <v>0.0698</v>
      </c>
    </row>
    <row r="37">
      <c r="A37" s="12" t="inlineStr">
        <is>
          <t>7.82% PFC SR BS225 NCD RED 13-03-2030**</t>
        </is>
      </c>
      <c r="B37" s="30" t="inlineStr">
        <is>
          <t>INE134E08MF0</t>
        </is>
      </c>
      <c r="C37" s="30" t="inlineStr">
        <is>
          <t>CRISIL AAA</t>
        </is>
      </c>
      <c r="D37" s="13" t="n">
        <v>25000000</v>
      </c>
      <c r="E37" s="14" t="n">
        <v>25713.18</v>
      </c>
      <c r="F37" s="15" t="n">
        <v>0.0102</v>
      </c>
      <c r="G37" s="15" t="n">
        <v>0.07000000000000001</v>
      </c>
    </row>
    <row r="38">
      <c r="A38" s="12" t="inlineStr">
        <is>
          <t>7.5% IRFC NCD RED 07-09-2029**</t>
        </is>
      </c>
      <c r="B38" s="30" t="inlineStr">
        <is>
          <t>INE053F07BW9</t>
        </is>
      </c>
      <c r="C38" s="30" t="inlineStr">
        <is>
          <t>CRISIL AAA</t>
        </is>
      </c>
      <c r="D38" s="13" t="n">
        <v>24500000</v>
      </c>
      <c r="E38" s="14" t="n">
        <v>24954.5</v>
      </c>
      <c r="F38" s="15" t="n">
        <v>0.009900000000000001</v>
      </c>
      <c r="G38" s="15" t="n">
        <v>0.069108</v>
      </c>
    </row>
    <row r="39">
      <c r="A39" s="12" t="inlineStr">
        <is>
          <t>7.25% INDIAN OIL CORP SR XXVII 05-01-30**</t>
        </is>
      </c>
      <c r="B39" s="30" t="inlineStr">
        <is>
          <t>INE242A08569</t>
        </is>
      </c>
      <c r="C39" s="30" t="inlineStr">
        <is>
          <t>CRISIL AAA</t>
        </is>
      </c>
      <c r="D39" s="13" t="n">
        <v>20500000</v>
      </c>
      <c r="E39" s="14" t="n">
        <v>20831.75</v>
      </c>
      <c r="F39" s="15" t="n">
        <v>0.0083</v>
      </c>
      <c r="G39" s="15" t="n">
        <v>0.06775</v>
      </c>
    </row>
    <row r="40">
      <c r="A40" s="12" t="inlineStr">
        <is>
          <t>8.85% REC LTD. NCD RED 16-04-2029**</t>
        </is>
      </c>
      <c r="B40" s="30" t="inlineStr">
        <is>
          <t>INE020B08BQ7</t>
        </is>
      </c>
      <c r="C40" s="30" t="inlineStr">
        <is>
          <t>CRISIL AAA</t>
        </is>
      </c>
      <c r="D40" s="13" t="n">
        <v>18000000</v>
      </c>
      <c r="E40" s="14" t="n">
        <v>18972.34</v>
      </c>
      <c r="F40" s="15" t="n">
        <v>0.0075</v>
      </c>
      <c r="G40" s="15" t="n">
        <v>0.06934999999999999</v>
      </c>
    </row>
    <row r="41">
      <c r="A41" s="12" t="inlineStr">
        <is>
          <t>8.36% NHAI NCD RED 20-05-2029**</t>
        </is>
      </c>
      <c r="B41" s="30" t="inlineStr">
        <is>
          <t>INE906B07HD4</t>
        </is>
      </c>
      <c r="C41" s="30" t="inlineStr">
        <is>
          <t>CRISIL AAA</t>
        </is>
      </c>
      <c r="D41" s="13" t="n">
        <v>17500000</v>
      </c>
      <c r="E41" s="14" t="n">
        <v>18249.49</v>
      </c>
      <c r="F41" s="15" t="n">
        <v>0.0072</v>
      </c>
      <c r="G41" s="15" t="n">
        <v>0.06875000000000001</v>
      </c>
    </row>
    <row r="42">
      <c r="A42" s="12" t="inlineStr">
        <is>
          <t>7.64% FOOD CORP GOI GRNT NCD 12-12-2029**</t>
        </is>
      </c>
      <c r="B42" s="30" t="inlineStr">
        <is>
          <t>INE861G08050</t>
        </is>
      </c>
      <c r="C42" s="30" t="inlineStr">
        <is>
          <t>CRISIL AAA(CE)</t>
        </is>
      </c>
      <c r="D42" s="13" t="n">
        <v>17500000</v>
      </c>
      <c r="E42" s="14" t="n">
        <v>17842.83</v>
      </c>
      <c r="F42" s="15" t="n">
        <v>0.0071</v>
      </c>
      <c r="G42" s="15" t="n">
        <v>0.07049999999999999</v>
      </c>
    </row>
    <row r="43">
      <c r="A43" s="12" t="inlineStr">
        <is>
          <t>8.3% REC LTD NCD RED 25-06-2029**</t>
        </is>
      </c>
      <c r="B43" s="30" t="inlineStr">
        <is>
          <t>INE020B08BU9</t>
        </is>
      </c>
      <c r="C43" s="30" t="inlineStr">
        <is>
          <t>CRISIL AAA</t>
        </is>
      </c>
      <c r="D43" s="13" t="n">
        <v>16500000</v>
      </c>
      <c r="E43" s="14" t="n">
        <v>17164.32</v>
      </c>
      <c r="F43" s="15" t="n">
        <v>0.0068</v>
      </c>
      <c r="G43" s="15" t="n">
        <v>0.06934999999999999</v>
      </c>
    </row>
    <row r="44">
      <c r="A44" s="12" t="inlineStr">
        <is>
          <t>7.36% INDIAN OIL COR N SR XXVI 16-07-29**</t>
        </is>
      </c>
      <c r="B44" s="30" t="inlineStr">
        <is>
          <t>INE242A08551</t>
        </is>
      </c>
      <c r="C44" s="30" t="inlineStr">
        <is>
          <t>CRISIL AAA</t>
        </is>
      </c>
      <c r="D44" s="13" t="n">
        <v>15000000</v>
      </c>
      <c r="E44" s="14" t="n">
        <v>15266.03</v>
      </c>
      <c r="F44" s="15" t="n">
        <v>0.006</v>
      </c>
      <c r="G44" s="15" t="n">
        <v>0.06759999999999999</v>
      </c>
    </row>
    <row r="45">
      <c r="A45" s="12" t="inlineStr">
        <is>
          <t>7.48% SIDBI SR VI NCD RED 24-05-2029**</t>
        </is>
      </c>
      <c r="B45" s="30" t="inlineStr">
        <is>
          <t>INE556F08KV2</t>
        </is>
      </c>
      <c r="C45" s="30" t="inlineStr">
        <is>
          <t>CRISIL AAA</t>
        </is>
      </c>
      <c r="D45" s="13" t="n">
        <v>15000000</v>
      </c>
      <c r="E45" s="14" t="n">
        <v>15199.64</v>
      </c>
      <c r="F45" s="15" t="n">
        <v>0.006</v>
      </c>
      <c r="G45" s="15" t="n">
        <v>0.07005</v>
      </c>
    </row>
    <row r="46">
      <c r="A46" s="12" t="inlineStr">
        <is>
          <t>7.10% NABARD GOI SERV NCD RED 08-02-2030**</t>
        </is>
      </c>
      <c r="B46" s="30" t="inlineStr">
        <is>
          <t>INE261F08BY2</t>
        </is>
      </c>
      <c r="C46" s="30" t="inlineStr">
        <is>
          <t>ICRA AAA</t>
        </is>
      </c>
      <c r="D46" s="13" t="n">
        <v>15000000</v>
      </c>
      <c r="E46" s="14" t="n">
        <v>15113.93</v>
      </c>
      <c r="F46" s="15" t="n">
        <v>0.006</v>
      </c>
      <c r="G46" s="15" t="n">
        <v>0.07000000000000001</v>
      </c>
    </row>
    <row r="47">
      <c r="A47" s="12" t="inlineStr">
        <is>
          <t>8.25% REC GOI SERVICED NCD RED 26-03-30**</t>
        </is>
      </c>
      <c r="B47" s="30" t="inlineStr">
        <is>
          <t>INE020B08CR3</t>
        </is>
      </c>
      <c r="C47" s="30" t="inlineStr">
        <is>
          <t>CRISIL AAA</t>
        </is>
      </c>
      <c r="D47" s="13" t="n">
        <v>14000000</v>
      </c>
      <c r="E47" s="14" t="n">
        <v>14703.14</v>
      </c>
      <c r="F47" s="15" t="n">
        <v>0.0058</v>
      </c>
      <c r="G47" s="15" t="n">
        <v>0.069831</v>
      </c>
    </row>
    <row r="48">
      <c r="A48" s="12" t="inlineStr">
        <is>
          <t>7.93% PFC LTD NCD RED 31-12-2029**</t>
        </is>
      </c>
      <c r="B48" s="30" t="inlineStr">
        <is>
          <t>INE134E08KI8</t>
        </is>
      </c>
      <c r="C48" s="30" t="inlineStr">
        <is>
          <t>CRISIL AAA</t>
        </is>
      </c>
      <c r="D48" s="13" t="n">
        <v>12500000</v>
      </c>
      <c r="E48" s="14" t="n">
        <v>12906.48</v>
      </c>
      <c r="F48" s="15" t="n">
        <v>0.0051</v>
      </c>
      <c r="G48" s="15" t="n">
        <v>0.069698</v>
      </c>
    </row>
    <row r="49">
      <c r="A49" s="12" t="inlineStr">
        <is>
          <t>8.24% POWER GRID NCD GOI SERV 14-02-2029**</t>
        </is>
      </c>
      <c r="B49" s="30" t="inlineStr">
        <is>
          <t>INE752E08551</t>
        </is>
      </c>
      <c r="C49" s="30" t="inlineStr">
        <is>
          <t>CRISIL AAA</t>
        </is>
      </c>
      <c r="D49" s="13" t="n">
        <v>11950000</v>
      </c>
      <c r="E49" s="14" t="n">
        <v>12490.43</v>
      </c>
      <c r="F49" s="15" t="n">
        <v>0.0049</v>
      </c>
      <c r="G49" s="15" t="n">
        <v>0.06705999999999999</v>
      </c>
    </row>
    <row r="50">
      <c r="A50" s="12" t="inlineStr">
        <is>
          <t>8.09% NLC INDIA LTD NCD RED 29-05-2029**</t>
        </is>
      </c>
      <c r="B50" s="30" t="inlineStr">
        <is>
          <t>INE589A07037</t>
        </is>
      </c>
      <c r="C50" s="30" t="inlineStr">
        <is>
          <t>ICRA AAA</t>
        </is>
      </c>
      <c r="D50" s="13" t="n">
        <v>11500000</v>
      </c>
      <c r="E50" s="14" t="n">
        <v>11906.08</v>
      </c>
      <c r="F50" s="15" t="n">
        <v>0.0047</v>
      </c>
      <c r="G50" s="15" t="n">
        <v>0.0687</v>
      </c>
    </row>
    <row r="51">
      <c r="A51" s="12" t="inlineStr">
        <is>
          <t>7.49% POWER GRID CORP NCD 25-10-2029**</t>
        </is>
      </c>
      <c r="B51" s="30" t="inlineStr">
        <is>
          <t>INE752E08601</t>
        </is>
      </c>
      <c r="C51" s="30" t="inlineStr">
        <is>
          <t>CRISIL AAA</t>
        </is>
      </c>
      <c r="D51" s="13" t="n">
        <v>10500000</v>
      </c>
      <c r="E51" s="14" t="n">
        <v>10731.75</v>
      </c>
      <c r="F51" s="15" t="n">
        <v>0.0043</v>
      </c>
      <c r="G51" s="15" t="n">
        <v>0.068022</v>
      </c>
    </row>
    <row r="52">
      <c r="A52" s="12" t="inlineStr">
        <is>
          <t>7.92% REC LTD. NCD RED 30-03-2030**</t>
        </is>
      </c>
      <c r="B52" s="30" t="inlineStr">
        <is>
          <t>INE020B08CJ0</t>
        </is>
      </c>
      <c r="C52" s="30" t="inlineStr">
        <is>
          <t>CRISIL AAA</t>
        </is>
      </c>
      <c r="D52" s="13" t="n">
        <v>10300000</v>
      </c>
      <c r="E52" s="14" t="n">
        <v>10640.14</v>
      </c>
      <c r="F52" s="15" t="n">
        <v>0.0042</v>
      </c>
      <c r="G52" s="15" t="n">
        <v>0.0698</v>
      </c>
    </row>
    <row r="53">
      <c r="A53" s="12" t="inlineStr">
        <is>
          <t>8.23% IRFC NCD RED 29-03-2029**</t>
        </is>
      </c>
      <c r="B53" s="30" t="inlineStr">
        <is>
          <t>INE053F07BE7</t>
        </is>
      </c>
      <c r="C53" s="30" t="inlineStr">
        <is>
          <t>CRISIL AAA</t>
        </is>
      </c>
      <c r="D53" s="13" t="n">
        <v>10000000</v>
      </c>
      <c r="E53" s="14" t="n">
        <v>10372.57</v>
      </c>
      <c r="F53" s="15" t="n">
        <v>0.0041</v>
      </c>
      <c r="G53" s="15" t="n">
        <v>0.06909999999999999</v>
      </c>
    </row>
    <row r="54">
      <c r="A54" s="12" t="inlineStr">
        <is>
          <t>7.14% EXIM BOND SR AA01 NCD 13-12-2029**</t>
        </is>
      </c>
      <c r="B54" s="30" t="inlineStr">
        <is>
          <t>INE514E08GD0</t>
        </is>
      </c>
      <c r="C54" s="30" t="inlineStr">
        <is>
          <t>CRISIL AAA</t>
        </is>
      </c>
      <c r="D54" s="13" t="n">
        <v>10000000</v>
      </c>
      <c r="E54" s="14" t="n">
        <v>10089.52</v>
      </c>
      <c r="F54" s="15" t="n">
        <v>0.004</v>
      </c>
      <c r="G54" s="15" t="n">
        <v>0.0687</v>
      </c>
    </row>
    <row r="55">
      <c r="A55" s="12" t="inlineStr">
        <is>
          <t>8.27% NHAI NCD RED 28-03-2029**</t>
        </is>
      </c>
      <c r="B55" s="30" t="inlineStr">
        <is>
          <t>INE906B07GP0</t>
        </is>
      </c>
      <c r="C55" s="30" t="inlineStr">
        <is>
          <t>CRISIL AAA</t>
        </is>
      </c>
      <c r="D55" s="13" t="n">
        <v>7500000</v>
      </c>
      <c r="E55" s="14" t="n">
        <v>7795.19</v>
      </c>
      <c r="F55" s="15" t="n">
        <v>0.0031</v>
      </c>
      <c r="G55" s="15" t="n">
        <v>0.06855</v>
      </c>
    </row>
    <row r="56">
      <c r="A56" s="12" t="inlineStr">
        <is>
          <t>7.27% NABARD NCD RED 14-02-2030**</t>
        </is>
      </c>
      <c r="B56" s="30" t="inlineStr">
        <is>
          <t>INE261F08BZ9</t>
        </is>
      </c>
      <c r="C56" s="30" t="inlineStr">
        <is>
          <t>CRISIL AAA</t>
        </is>
      </c>
      <c r="D56" s="13" t="n">
        <v>7500000</v>
      </c>
      <c r="E56" s="14" t="n">
        <v>7568.42</v>
      </c>
      <c r="F56" s="15" t="n">
        <v>0.003</v>
      </c>
      <c r="G56" s="15" t="n">
        <v>0.07000000000000001</v>
      </c>
    </row>
    <row r="57">
      <c r="A57" s="12" t="inlineStr">
        <is>
          <t>8.3% NTPC LTD NCD RED 15-01-2029**</t>
        </is>
      </c>
      <c r="B57" s="30" t="inlineStr">
        <is>
          <t>INE733E07KJ7</t>
        </is>
      </c>
      <c r="C57" s="30" t="inlineStr">
        <is>
          <t>CRISIL AAA</t>
        </is>
      </c>
      <c r="D57" s="13" t="n">
        <v>7000000</v>
      </c>
      <c r="E57" s="14" t="n">
        <v>7288.65</v>
      </c>
      <c r="F57" s="15" t="n">
        <v>0.0029</v>
      </c>
      <c r="G57" s="15" t="n">
        <v>0.0675</v>
      </c>
    </row>
    <row r="58">
      <c r="A58" s="12" t="inlineStr">
        <is>
          <t>8.85% POWER FIN CORP NCD RED 25-05-2029**</t>
        </is>
      </c>
      <c r="B58" s="30" t="inlineStr">
        <is>
          <t>INE134E08KC1</t>
        </is>
      </c>
      <c r="C58" s="30" t="inlineStr">
        <is>
          <t>CRISIL AAA</t>
        </is>
      </c>
      <c r="D58" s="13" t="n">
        <v>6500000</v>
      </c>
      <c r="E58" s="14" t="n">
        <v>6854.89</v>
      </c>
      <c r="F58" s="15" t="n">
        <v>0.0027</v>
      </c>
      <c r="G58" s="15" t="n">
        <v>0.069648</v>
      </c>
    </row>
    <row r="59">
      <c r="A59" s="12" t="inlineStr">
        <is>
          <t>7.5% NHPC NCD RED 06-10-2029**</t>
        </is>
      </c>
      <c r="B59" s="30" t="inlineStr">
        <is>
          <t>INE848E07AS5</t>
        </is>
      </c>
      <c r="C59" s="30" t="inlineStr">
        <is>
          <t>FITCH AAA</t>
        </is>
      </c>
      <c r="D59" s="13" t="n">
        <v>6500000</v>
      </c>
      <c r="E59" s="14" t="n">
        <v>6625.77</v>
      </c>
      <c r="F59" s="15" t="n">
        <v>0.0026</v>
      </c>
      <c r="G59" s="15" t="n">
        <v>0.06884999999999999</v>
      </c>
    </row>
    <row r="60">
      <c r="A60" s="12" t="inlineStr">
        <is>
          <t>8.80% RECL NCD RED 14-05-2029**</t>
        </is>
      </c>
      <c r="B60" s="30" t="inlineStr">
        <is>
          <t>INE020B08BS3</t>
        </is>
      </c>
      <c r="C60" s="30" t="inlineStr">
        <is>
          <t>CRISIL AAA</t>
        </is>
      </c>
      <c r="D60" s="13" t="n">
        <v>5500000</v>
      </c>
      <c r="E60" s="14" t="n">
        <v>5794.94</v>
      </c>
      <c r="F60" s="15" t="n">
        <v>0.0023</v>
      </c>
      <c r="G60" s="15" t="n">
        <v>0.06934999999999999</v>
      </c>
    </row>
    <row r="61">
      <c r="A61" s="12" t="inlineStr">
        <is>
          <t>8.37% NHAI NCD RED 20-01-2029**</t>
        </is>
      </c>
      <c r="B61" s="30" t="inlineStr">
        <is>
          <t>INE906B07GN5</t>
        </is>
      </c>
      <c r="C61" s="30" t="inlineStr">
        <is>
          <t>CRISIL AAA</t>
        </is>
      </c>
      <c r="D61" s="13" t="n">
        <v>5500000</v>
      </c>
      <c r="E61" s="14" t="n">
        <v>5721.93</v>
      </c>
      <c r="F61" s="15" t="n">
        <v>0.0023</v>
      </c>
      <c r="G61" s="15" t="n">
        <v>0.06855</v>
      </c>
    </row>
    <row r="62">
      <c r="A62" s="12" t="inlineStr">
        <is>
          <t>7.25% NPCIL NCD RED 15-12-2029 XXXIII C**</t>
        </is>
      </c>
      <c r="B62" s="30" t="inlineStr">
        <is>
          <t>INE206D08436</t>
        </is>
      </c>
      <c r="C62" s="30" t="inlineStr">
        <is>
          <t>CRISIL AAA</t>
        </is>
      </c>
      <c r="D62" s="13" t="n">
        <v>5500000</v>
      </c>
      <c r="E62" s="14" t="n">
        <v>5587.14</v>
      </c>
      <c r="F62" s="15" t="n">
        <v>0.0022</v>
      </c>
      <c r="G62" s="15" t="n">
        <v>0.06900000000000001</v>
      </c>
    </row>
    <row r="63">
      <c r="A63" s="12" t="inlineStr">
        <is>
          <t>7.13% NHPC LTD NCD 11-02-2030**</t>
        </is>
      </c>
      <c r="B63" s="30" t="inlineStr">
        <is>
          <t>INE848E07BC7</t>
        </is>
      </c>
      <c r="C63" s="30" t="inlineStr">
        <is>
          <t>CARE AAA</t>
        </is>
      </c>
      <c r="D63" s="13" t="n">
        <v>5100000</v>
      </c>
      <c r="E63" s="14" t="n">
        <v>5136.9</v>
      </c>
      <c r="F63" s="15" t="n">
        <v>0.002</v>
      </c>
      <c r="G63" s="15" t="n">
        <v>0.06915</v>
      </c>
    </row>
    <row r="64">
      <c r="A64" s="12" t="inlineStr">
        <is>
          <t>6.7% REC LTD SR 249B NCD 31-12-29**</t>
        </is>
      </c>
      <c r="B64" s="30" t="inlineStr">
        <is>
          <t>INE020B08FY2</t>
        </is>
      </c>
      <c r="C64" s="30" t="inlineStr">
        <is>
          <t>ICRA AAA</t>
        </is>
      </c>
      <c r="D64" s="13" t="n">
        <v>5000000</v>
      </c>
      <c r="E64" s="14" t="n">
        <v>4956.77</v>
      </c>
      <c r="F64" s="15" t="n">
        <v>0.002</v>
      </c>
      <c r="G64" s="15" t="n">
        <v>0.06955</v>
      </c>
    </row>
    <row r="65">
      <c r="A65" s="12" t="inlineStr">
        <is>
          <t>8.4% POWER GRID NCD RED 26-05-2029**</t>
        </is>
      </c>
      <c r="B65" s="30" t="inlineStr">
        <is>
          <t>INE752E07MV8</t>
        </is>
      </c>
      <c r="C65" s="30" t="inlineStr">
        <is>
          <t>CRISIL AAA</t>
        </is>
      </c>
      <c r="D65" s="13" t="n">
        <v>4000000</v>
      </c>
      <c r="E65" s="14" t="n">
        <v>4186.2</v>
      </c>
      <c r="F65" s="15" t="n">
        <v>0.0017</v>
      </c>
      <c r="G65" s="15" t="n">
        <v>0.067972</v>
      </c>
    </row>
    <row r="66">
      <c r="A66" s="12" t="inlineStr">
        <is>
          <t>7.38% NHPC LTD NCD 03-01-2030**</t>
        </is>
      </c>
      <c r="B66" s="30" t="inlineStr">
        <is>
          <t>INE848E07AX5</t>
        </is>
      </c>
      <c r="C66" s="30" t="inlineStr">
        <is>
          <t>ICRA AAA</t>
        </is>
      </c>
      <c r="D66" s="13" t="n">
        <v>3800000</v>
      </c>
      <c r="E66" s="14" t="n">
        <v>3859.99</v>
      </c>
      <c r="F66" s="15" t="n">
        <v>0.0015</v>
      </c>
      <c r="G66" s="15" t="n">
        <v>0.06915</v>
      </c>
    </row>
    <row r="67">
      <c r="A67" s="12" t="inlineStr">
        <is>
          <t>8.15% POWER GRID CORP NCD RED 09-03-2030**</t>
        </is>
      </c>
      <c r="B67" s="30" t="inlineStr">
        <is>
          <t>INE752E07MK1</t>
        </is>
      </c>
      <c r="C67" s="30" t="inlineStr">
        <is>
          <t>CRISIL AAA</t>
        </is>
      </c>
      <c r="D67" s="13" t="n">
        <v>3500000</v>
      </c>
      <c r="E67" s="14" t="n">
        <v>3654.82</v>
      </c>
      <c r="F67" s="15" t="n">
        <v>0.0014</v>
      </c>
      <c r="G67" s="15" t="n">
        <v>0.068857</v>
      </c>
    </row>
    <row r="68">
      <c r="A68" s="12" t="inlineStr">
        <is>
          <t>7.34% POWER GRID CORP NCD 13-07-2029**</t>
        </is>
      </c>
      <c r="B68" s="30" t="inlineStr">
        <is>
          <t>INE752E08577</t>
        </is>
      </c>
      <c r="C68" s="30" t="inlineStr">
        <is>
          <t>CRISIL AAA</t>
        </is>
      </c>
      <c r="D68" s="13" t="n">
        <v>3500000</v>
      </c>
      <c r="E68" s="14" t="n">
        <v>3555.28</v>
      </c>
      <c r="F68" s="15" t="n">
        <v>0.0014</v>
      </c>
      <c r="G68" s="15" t="n">
        <v>0.068022</v>
      </c>
    </row>
    <row r="69">
      <c r="A69" s="12" t="inlineStr">
        <is>
          <t>8.14% NUCLEAR POWER NCD RED 25-03-2030**</t>
        </is>
      </c>
      <c r="B69" s="30" t="inlineStr">
        <is>
          <t>INE206D08303</t>
        </is>
      </c>
      <c r="C69" s="30" t="inlineStr">
        <is>
          <t>CRISIL AAA</t>
        </is>
      </c>
      <c r="D69" s="13" t="n">
        <v>3000000</v>
      </c>
      <c r="E69" s="14" t="n">
        <v>3147.33</v>
      </c>
      <c r="F69" s="15" t="n">
        <v>0.0012</v>
      </c>
      <c r="G69" s="15" t="n">
        <v>0.06895</v>
      </c>
    </row>
    <row r="70">
      <c r="A70" s="12" t="inlineStr">
        <is>
          <t>8.15% EXIM NCB 21-01-2030 R21 - 2030**</t>
        </is>
      </c>
      <c r="B70" s="30" t="inlineStr">
        <is>
          <t>INE514E08EJ2</t>
        </is>
      </c>
      <c r="C70" s="30" t="inlineStr">
        <is>
          <t>CRISIL AAA</t>
        </is>
      </c>
      <c r="D70" s="13" t="n">
        <v>3000000</v>
      </c>
      <c r="E70" s="14" t="n">
        <v>3125.22</v>
      </c>
      <c r="F70" s="15" t="n">
        <v>0.0012</v>
      </c>
      <c r="G70" s="15" t="n">
        <v>0.0693</v>
      </c>
    </row>
    <row r="71">
      <c r="A71" s="12" t="inlineStr">
        <is>
          <t>7.95% IRFC NCD RED 12-06-2029**</t>
        </is>
      </c>
      <c r="B71" s="30" t="inlineStr">
        <is>
          <t>INE053F07BR9</t>
        </is>
      </c>
      <c r="C71" s="30" t="inlineStr">
        <is>
          <t>CRISIL AAA</t>
        </is>
      </c>
      <c r="D71" s="13" t="n">
        <v>3000000</v>
      </c>
      <c r="E71" s="14" t="n">
        <v>3090.2</v>
      </c>
      <c r="F71" s="15" t="n">
        <v>0.0012</v>
      </c>
      <c r="G71" s="15" t="n">
        <v>0.0693</v>
      </c>
    </row>
    <row r="72">
      <c r="A72" s="12" t="inlineStr">
        <is>
          <t>9.3% POWER GRID CORP NCD RED 04-09-2029**</t>
        </is>
      </c>
      <c r="B72" s="30" t="inlineStr">
        <is>
          <t>INE752E07LR8</t>
        </is>
      </c>
      <c r="C72" s="30" t="inlineStr">
        <is>
          <t>CRISIL AAA</t>
        </is>
      </c>
      <c r="D72" s="13" t="n">
        <v>2500000</v>
      </c>
      <c r="E72" s="14" t="n">
        <v>2695.48</v>
      </c>
      <c r="F72" s="15" t="n">
        <v>0.0011</v>
      </c>
      <c r="G72" s="15" t="n">
        <v>0.068022</v>
      </c>
    </row>
    <row r="73">
      <c r="A73" s="12" t="inlineStr">
        <is>
          <t>8.13% NUCLEAR POWER CORP NCD 28-03-2030**</t>
        </is>
      </c>
      <c r="B73" s="30" t="inlineStr">
        <is>
          <t>INE206D08394</t>
        </is>
      </c>
      <c r="C73" s="30" t="inlineStr">
        <is>
          <t>CRISIL AAA</t>
        </is>
      </c>
      <c r="D73" s="13" t="n">
        <v>2500000</v>
      </c>
      <c r="E73" s="14" t="n">
        <v>2622.05</v>
      </c>
      <c r="F73" s="15" t="n">
        <v>0.001</v>
      </c>
      <c r="G73" s="15" t="n">
        <v>0.068952</v>
      </c>
    </row>
    <row r="74">
      <c r="A74" s="12" t="inlineStr">
        <is>
          <t>7.44%POWER FIN COR SR247A NCD R 15-01-30**</t>
        </is>
      </c>
      <c r="B74" s="30" t="inlineStr">
        <is>
          <t>INE134E08NO0</t>
        </is>
      </c>
      <c r="C74" s="30" t="inlineStr">
        <is>
          <t>CRISIL AAA</t>
        </is>
      </c>
      <c r="D74" s="13" t="n">
        <v>2500000</v>
      </c>
      <c r="E74" s="14" t="n">
        <v>2537.23</v>
      </c>
      <c r="F74" s="15" t="n">
        <v>0.001</v>
      </c>
      <c r="G74" s="15" t="n">
        <v>0.07000000000000001</v>
      </c>
    </row>
    <row r="75">
      <c r="A75" s="12" t="inlineStr">
        <is>
          <t>8.20% PGCIL NCD 23-01-2030 STRPPS D**</t>
        </is>
      </c>
      <c r="B75" s="30" t="inlineStr">
        <is>
          <t>INE752E07MH7</t>
        </is>
      </c>
      <c r="C75" s="30" t="inlineStr">
        <is>
          <t>CRISIL AAA</t>
        </is>
      </c>
      <c r="D75" s="13" t="n">
        <v>1500000</v>
      </c>
      <c r="E75" s="14" t="n">
        <v>1567.59</v>
      </c>
      <c r="F75" s="15" t="n">
        <v>0.0005999999999999999</v>
      </c>
      <c r="G75" s="15" t="n">
        <v>0.068858</v>
      </c>
    </row>
    <row r="76">
      <c r="A76" s="12" t="inlineStr">
        <is>
          <t>7.41% NABARD NCD RED 18-07-2029**</t>
        </is>
      </c>
      <c r="B76" s="30" t="inlineStr">
        <is>
          <t>INE261F08BM7</t>
        </is>
      </c>
      <c r="C76" s="30" t="inlineStr">
        <is>
          <t>FITCH AAA</t>
        </is>
      </c>
      <c r="D76" s="13" t="n">
        <v>1500000</v>
      </c>
      <c r="E76" s="14" t="n">
        <v>1518.48</v>
      </c>
      <c r="F76" s="15" t="n">
        <v>0.0005999999999999999</v>
      </c>
      <c r="G76" s="15" t="n">
        <v>0.06985</v>
      </c>
    </row>
    <row r="77">
      <c r="A77" s="12" t="inlineStr">
        <is>
          <t>9.18% NUCLEAR POWER CORP NCD RD 23-01-29**</t>
        </is>
      </c>
      <c r="B77" s="30" t="inlineStr">
        <is>
          <t>INE206D08162</t>
        </is>
      </c>
      <c r="C77" s="30" t="inlineStr">
        <is>
          <t>CRISIL AAA</t>
        </is>
      </c>
      <c r="D77" s="13" t="n">
        <v>1000000</v>
      </c>
      <c r="E77" s="14" t="n">
        <v>1065.62</v>
      </c>
      <c r="F77" s="15" t="n">
        <v>0.0004</v>
      </c>
      <c r="G77" s="15" t="n">
        <v>0.068815</v>
      </c>
    </row>
    <row r="78">
      <c r="A78" s="12" t="inlineStr">
        <is>
          <t>8.87% EXIM BANK NCD RED 30-10-2029**</t>
        </is>
      </c>
      <c r="B78" s="30" t="inlineStr">
        <is>
          <t>INE514E08ED5</t>
        </is>
      </c>
      <c r="C78" s="30" t="inlineStr">
        <is>
          <t>CRISIL AAA</t>
        </is>
      </c>
      <c r="D78" s="13" t="n">
        <v>1000000</v>
      </c>
      <c r="E78" s="14" t="n">
        <v>1064.95</v>
      </c>
      <c r="F78" s="15" t="n">
        <v>0.0004</v>
      </c>
      <c r="G78" s="15" t="n">
        <v>0.0687</v>
      </c>
    </row>
    <row r="79">
      <c r="A79" s="12" t="inlineStr">
        <is>
          <t>8.40% NUCLEAR POW COR IN LTD NCD28-11-29**</t>
        </is>
      </c>
      <c r="B79" s="30" t="inlineStr">
        <is>
          <t>INE206D08253</t>
        </is>
      </c>
      <c r="C79" s="30" t="inlineStr">
        <is>
          <t>CRISIL AAA</t>
        </is>
      </c>
      <c r="D79" s="13" t="n">
        <v>1000000</v>
      </c>
      <c r="E79" s="14" t="n">
        <v>1054.53</v>
      </c>
      <c r="F79" s="15" t="n">
        <v>0.0004</v>
      </c>
      <c r="G79" s="15" t="n">
        <v>0.06900000000000001</v>
      </c>
    </row>
    <row r="80">
      <c r="A80" s="12" t="inlineStr">
        <is>
          <t>7.36% NLC INDIA LTD. NCD RED 25-01-2030**</t>
        </is>
      </c>
      <c r="B80" s="30" t="inlineStr">
        <is>
          <t>INE589A07045</t>
        </is>
      </c>
      <c r="C80" s="30" t="inlineStr">
        <is>
          <t>ICRA AAA</t>
        </is>
      </c>
      <c r="D80" s="13" t="n">
        <v>1000000</v>
      </c>
      <c r="E80" s="14" t="n">
        <v>1016.04</v>
      </c>
      <c r="F80" s="15" t="n">
        <v>0.0004</v>
      </c>
      <c r="G80" s="15" t="n">
        <v>0.0689</v>
      </c>
    </row>
    <row r="81">
      <c r="A81" s="12" t="inlineStr">
        <is>
          <t>9.18% NUCLEAR POWER CORP NCD RD 23-01-28**</t>
        </is>
      </c>
      <c r="B81" s="30" t="inlineStr">
        <is>
          <t>INE206D08204</t>
        </is>
      </c>
      <c r="C81" s="30" t="inlineStr">
        <is>
          <t>CRISIL AAA</t>
        </is>
      </c>
      <c r="D81" s="13" t="n">
        <v>500000</v>
      </c>
      <c r="E81" s="14" t="n">
        <v>523.75</v>
      </c>
      <c r="F81" s="15" t="n">
        <v>0.0002</v>
      </c>
      <c r="G81" s="15" t="n">
        <v>0.06780799999999999</v>
      </c>
    </row>
    <row r="82">
      <c r="A82" s="12" t="inlineStr">
        <is>
          <t>8.70% POWER GRID CORP NCD RED 15-07-2028**</t>
        </is>
      </c>
      <c r="B82" s="30" t="inlineStr">
        <is>
          <t>INE752E07LC0</t>
        </is>
      </c>
      <c r="C82" s="30" t="inlineStr">
        <is>
          <t>CRISIL AAA</t>
        </is>
      </c>
      <c r="D82" s="13" t="n">
        <v>500000</v>
      </c>
      <c r="E82" s="14" t="n">
        <v>521.58</v>
      </c>
      <c r="F82" s="15" t="n">
        <v>0.0002</v>
      </c>
      <c r="G82" s="15" t="n">
        <v>0.06758500000000001</v>
      </c>
    </row>
    <row r="83">
      <c r="A83" s="12" t="inlineStr">
        <is>
          <t>8.13% PGCIL NCD 25-04-2029 LIII J**</t>
        </is>
      </c>
      <c r="B83" s="30" t="inlineStr">
        <is>
          <t>INE752E07NV6</t>
        </is>
      </c>
      <c r="C83" s="30" t="inlineStr">
        <is>
          <t>CRISIL AAA</t>
        </is>
      </c>
      <c r="D83" s="13" t="n">
        <v>500000</v>
      </c>
      <c r="E83" s="14" t="n">
        <v>518.9</v>
      </c>
      <c r="F83" s="15" t="n">
        <v>0.0002</v>
      </c>
      <c r="G83" s="15" t="n">
        <v>0.06797300000000001</v>
      </c>
    </row>
    <row r="84">
      <c r="A84" s="12" t="inlineStr">
        <is>
          <t>7.8% NHAI NCD RED 26-06-2029**</t>
        </is>
      </c>
      <c r="B84" s="30" t="inlineStr">
        <is>
          <t>INE906B07HF9</t>
        </is>
      </c>
      <c r="C84" s="30" t="inlineStr">
        <is>
          <t>FITCH AAA</t>
        </is>
      </c>
      <c r="D84" s="13" t="n">
        <v>500000</v>
      </c>
      <c r="E84" s="14" t="n">
        <v>513.58</v>
      </c>
      <c r="F84" s="15" t="n">
        <v>0.0002</v>
      </c>
      <c r="G84" s="15" t="n">
        <v>0.06875000000000001</v>
      </c>
    </row>
    <row r="85">
      <c r="A85" s="12" t="inlineStr">
        <is>
          <t>8.83% EXIM BK OF INDIA NCD RED 03-11-29**</t>
        </is>
      </c>
      <c r="B85" s="30" t="inlineStr">
        <is>
          <t>INE514E08EE3</t>
        </is>
      </c>
      <c r="C85" s="30" t="inlineStr">
        <is>
          <t>CRISIL AAA</t>
        </is>
      </c>
      <c r="D85" s="13" t="n">
        <v>400000</v>
      </c>
      <c r="E85" s="14" t="n">
        <v>425.53</v>
      </c>
      <c r="F85" s="15" t="n">
        <v>0.0002</v>
      </c>
      <c r="G85" s="15" t="n">
        <v>0.0687</v>
      </c>
    </row>
    <row r="86">
      <c r="A86" s="16" t="inlineStr">
        <is>
          <t>Sub Total</t>
        </is>
      </c>
      <c r="B86" s="31" t="n"/>
      <c r="C86" s="31" t="n"/>
      <c r="D86" s="17" t="n"/>
      <c r="E86" s="18" t="n">
        <v>2191403.21</v>
      </c>
      <c r="F86" s="19" t="n">
        <v>0.8677</v>
      </c>
      <c r="G86" s="20" t="n"/>
    </row>
    <row r="87">
      <c r="A87" s="12" t="n"/>
      <c r="B87" s="30" t="n"/>
      <c r="C87" s="30" t="n"/>
      <c r="D87" s="13" t="n"/>
      <c r="E87" s="14" t="n"/>
      <c r="F87" s="15" t="n"/>
      <c r="G87" s="15" t="n"/>
    </row>
    <row r="88">
      <c r="A88" s="16" t="inlineStr">
        <is>
          <t>Government Securities</t>
        </is>
      </c>
      <c r="B88" s="30" t="n"/>
      <c r="C88" s="30" t="n"/>
      <c r="D88" s="13" t="n"/>
      <c r="E88" s="14" t="n"/>
      <c r="F88" s="15" t="n"/>
      <c r="G88" s="15" t="n"/>
    </row>
    <row r="89">
      <c r="A89" s="12" t="inlineStr">
        <is>
          <t>6.75% GOVT OF INDIA RED 23-12-2029</t>
        </is>
      </c>
      <c r="B89" s="30" t="inlineStr">
        <is>
          <t>IN0020240183</t>
        </is>
      </c>
      <c r="C89" s="30" t="inlineStr">
        <is>
          <t>SOVEREIGN</t>
        </is>
      </c>
      <c r="D89" s="13" t="n">
        <v>150500000</v>
      </c>
      <c r="E89" s="14" t="n">
        <v>153479.9</v>
      </c>
      <c r="F89" s="15" t="n">
        <v>0.0608</v>
      </c>
      <c r="G89" s="15" t="n">
        <v>0.06275799999999999</v>
      </c>
    </row>
    <row r="90">
      <c r="A90" s="12" t="inlineStr">
        <is>
          <t>7.10% GOVT OF INDIA RED 18-04-2029</t>
        </is>
      </c>
      <c r="B90" s="30" t="inlineStr">
        <is>
          <t>IN0020220011</t>
        </is>
      </c>
      <c r="C90" s="30" t="inlineStr">
        <is>
          <t>SOVEREIGN</t>
        </is>
      </c>
      <c r="D90" s="13" t="n">
        <v>54000000</v>
      </c>
      <c r="E90" s="14" t="n">
        <v>55703.92</v>
      </c>
      <c r="F90" s="15" t="n">
        <v>0.0221</v>
      </c>
      <c r="G90" s="15" t="n">
        <v>0.06117</v>
      </c>
    </row>
    <row r="91">
      <c r="A91" s="12" t="inlineStr">
        <is>
          <t>7.04% GOVT OF INDIA RED 03-06-2029</t>
        </is>
      </c>
      <c r="B91" s="30" t="inlineStr">
        <is>
          <t>IN0020240050</t>
        </is>
      </c>
      <c r="C91" s="30" t="inlineStr">
        <is>
          <t>SOVEREIGN</t>
        </is>
      </c>
      <c r="D91" s="13" t="n">
        <v>22000000</v>
      </c>
      <c r="E91" s="14" t="n">
        <v>22671.79</v>
      </c>
      <c r="F91" s="15" t="n">
        <v>0.008999999999999999</v>
      </c>
      <c r="G91" s="15" t="n">
        <v>0.061279</v>
      </c>
    </row>
    <row r="92">
      <c r="A92" s="16" t="inlineStr">
        <is>
          <t>Sub Total</t>
        </is>
      </c>
      <c r="B92" s="31" t="n"/>
      <c r="C92" s="31" t="n"/>
      <c r="D92" s="17" t="n"/>
      <c r="E92" s="18" t="n">
        <v>231855.61</v>
      </c>
      <c r="F92" s="19" t="n">
        <v>0.0919</v>
      </c>
      <c r="G92" s="20" t="n"/>
    </row>
    <row r="93">
      <c r="A93" s="12" t="n"/>
      <c r="B93" s="30" t="n"/>
      <c r="C93" s="30" t="n"/>
      <c r="D93" s="13" t="n"/>
      <c r="E93" s="14" t="n"/>
      <c r="F93" s="15" t="n"/>
      <c r="G93" s="15" t="n"/>
    </row>
    <row r="94">
      <c r="A94" s="16" t="inlineStr">
        <is>
          <t>(b)Privately Placed/Unlisted</t>
        </is>
      </c>
      <c r="B94" s="30" t="n"/>
      <c r="C94" s="30" t="n"/>
      <c r="D94" s="13" t="n"/>
      <c r="E94" s="14" t="n"/>
      <c r="F94" s="15" t="n"/>
      <c r="G94" s="15" t="n"/>
    </row>
    <row r="95">
      <c r="A95" s="16" t="inlineStr">
        <is>
          <t>Sub Total</t>
        </is>
      </c>
      <c r="B95" s="30" t="n"/>
      <c r="C95" s="30" t="n"/>
      <c r="D95" s="13" t="n"/>
      <c r="E95" s="35" t="inlineStr">
        <is>
          <t>NIL</t>
        </is>
      </c>
      <c r="F95" s="36" t="inlineStr">
        <is>
          <t>NIL</t>
        </is>
      </c>
      <c r="G95" s="15" t="n"/>
    </row>
    <row r="96">
      <c r="A96" s="12" t="n"/>
      <c r="B96" s="30" t="n"/>
      <c r="C96" s="30" t="n"/>
      <c r="D96" s="13" t="n"/>
      <c r="E96" s="14" t="n"/>
      <c r="F96" s="15" t="n"/>
      <c r="G96" s="15" t="n"/>
    </row>
    <row r="97">
      <c r="A97" s="16" t="inlineStr">
        <is>
          <t>(c)Securitised Debt Instruments</t>
        </is>
      </c>
      <c r="B97" s="30" t="n"/>
      <c r="C97" s="30" t="n"/>
      <c r="D97" s="13" t="n"/>
      <c r="E97" s="14" t="n"/>
      <c r="F97" s="15" t="n"/>
      <c r="G97" s="15" t="n"/>
    </row>
    <row r="98">
      <c r="A98" s="16" t="inlineStr">
        <is>
          <t>Sub Total</t>
        </is>
      </c>
      <c r="B98" s="30" t="n"/>
      <c r="C98" s="30" t="n"/>
      <c r="D98" s="13" t="n"/>
      <c r="E98" s="35" t="inlineStr">
        <is>
          <t>NIL</t>
        </is>
      </c>
      <c r="F98" s="36" t="inlineStr">
        <is>
          <t>NIL</t>
        </is>
      </c>
      <c r="G98" s="15" t="n"/>
    </row>
    <row r="99">
      <c r="A99" s="12" t="n"/>
      <c r="B99" s="30" t="n"/>
      <c r="C99" s="30" t="n"/>
      <c r="D99" s="13" t="n"/>
      <c r="E99" s="14" t="n"/>
      <c r="F99" s="15" t="n"/>
      <c r="G99" s="15" t="n"/>
    </row>
    <row r="100">
      <c r="A100" s="21" t="inlineStr">
        <is>
          <t>TOTAL</t>
        </is>
      </c>
      <c r="B100" s="32" t="n"/>
      <c r="C100" s="32" t="n"/>
      <c r="D100" s="22" t="n"/>
      <c r="E100" s="18" t="n">
        <v>2423258.82</v>
      </c>
      <c r="F100" s="19" t="n">
        <v>0.9596</v>
      </c>
      <c r="G100" s="20" t="n"/>
    </row>
    <row r="101">
      <c r="A101" s="12" t="n"/>
      <c r="B101" s="30" t="n"/>
      <c r="C101" s="30" t="n"/>
      <c r="D101" s="13" t="n"/>
      <c r="E101" s="14" t="n"/>
      <c r="F101" s="15" t="n"/>
      <c r="G101" s="15" t="n"/>
    </row>
    <row r="102">
      <c r="A102" s="12" t="n"/>
      <c r="B102" s="30" t="n"/>
      <c r="C102" s="30" t="n"/>
      <c r="D102" s="13" t="n"/>
      <c r="E102" s="14" t="n"/>
      <c r="F102" s="15" t="n"/>
      <c r="G102" s="15" t="n"/>
    </row>
    <row r="103">
      <c r="A103" s="16" t="inlineStr">
        <is>
          <t>TREPS / Reverse Repo</t>
        </is>
      </c>
      <c r="B103" s="30" t="n"/>
      <c r="C103" s="30" t="n"/>
      <c r="D103" s="13" t="n"/>
      <c r="E103" s="14" t="n"/>
      <c r="F103" s="15" t="n"/>
      <c r="G103" s="15" t="n"/>
    </row>
    <row r="104">
      <c r="A104" s="12" t="inlineStr">
        <is>
          <t>Clearing Corporation of India Ltd.</t>
        </is>
      </c>
      <c r="B104" s="30" t="n"/>
      <c r="C104" s="30" t="n"/>
      <c r="D104" s="13" t="n"/>
      <c r="E104" s="14" t="n">
        <v>1959.71</v>
      </c>
      <c r="F104" s="15" t="n">
        <v>0.0008</v>
      </c>
      <c r="G104" s="15" t="n">
        <v>0.053335</v>
      </c>
    </row>
    <row r="105">
      <c r="A105" s="16" t="inlineStr">
        <is>
          <t>Sub Total</t>
        </is>
      </c>
      <c r="B105" s="31" t="n"/>
      <c r="C105" s="31" t="n"/>
      <c r="D105" s="17" t="n"/>
      <c r="E105" s="18" t="n">
        <v>1959.71</v>
      </c>
      <c r="F105" s="19" t="n">
        <v>0.0008</v>
      </c>
      <c r="G105" s="20" t="n"/>
    </row>
    <row r="106">
      <c r="A106" s="12" t="n"/>
      <c r="B106" s="30" t="n"/>
      <c r="C106" s="30" t="n"/>
      <c r="D106" s="13" t="n"/>
      <c r="E106" s="14" t="n"/>
      <c r="F106" s="15" t="n"/>
      <c r="G106" s="15" t="n"/>
    </row>
    <row r="107">
      <c r="A107" s="21" t="inlineStr">
        <is>
          <t>TOTAL</t>
        </is>
      </c>
      <c r="B107" s="32" t="n"/>
      <c r="C107" s="32" t="n"/>
      <c r="D107" s="22" t="n"/>
      <c r="E107" s="18" t="n">
        <v>1959.71</v>
      </c>
      <c r="F107" s="19" t="n">
        <v>0.0008</v>
      </c>
      <c r="G107" s="20" t="n"/>
    </row>
    <row r="108">
      <c r="A108" s="12" t="inlineStr">
        <is>
          <t>Accrued Interest</t>
        </is>
      </c>
      <c r="B108" s="30" t="n"/>
      <c r="C108" s="30" t="n"/>
      <c r="D108" s="13" t="n"/>
      <c r="E108" s="14" t="n">
        <v>99351.7603806</v>
      </c>
      <c r="F108" s="15" t="n">
        <v>0.039354</v>
      </c>
      <c r="G108" s="15" t="n"/>
    </row>
    <row r="109">
      <c r="A109" s="12" t="inlineStr">
        <is>
          <t>Net Receivables/(Payables)</t>
        </is>
      </c>
      <c r="B109" s="30" t="n"/>
      <c r="C109" s="30" t="n"/>
      <c r="D109" s="13" t="n"/>
      <c r="E109" s="23" t="n">
        <v>-11.0203806</v>
      </c>
      <c r="F109" s="15" t="n">
        <v>0.000246</v>
      </c>
      <c r="G109" s="15" t="n">
        <v>0.053335</v>
      </c>
    </row>
    <row r="110">
      <c r="A110" s="25" t="inlineStr">
        <is>
          <t>GRAND TOTAL</t>
        </is>
      </c>
      <c r="B110" s="33" t="n"/>
      <c r="C110" s="33" t="n"/>
      <c r="D110" s="26" t="n"/>
      <c r="E110" s="27" t="n">
        <v>2524559.27</v>
      </c>
      <c r="F110" s="28" t="n">
        <v>1</v>
      </c>
      <c r="G110" s="28" t="n"/>
    </row>
    <row r="112">
      <c r="A112" s="74" t="inlineStr">
        <is>
          <t>**Non Traded Security</t>
        </is>
      </c>
    </row>
    <row r="113">
      <c r="A113" s="74" t="inlineStr">
        <is>
          <t>In accordance with SEBI Circular no. SEBI/HO/IMD/PoD2/P/CIR/2024/183 dated December 13, 2024, Debt Index Replication Factor (DIRF) is 76.95%.</t>
        </is>
      </c>
    </row>
    <row r="115">
      <c r="A115" s="74" t="inlineStr">
        <is>
          <t>Notes:</t>
        </is>
      </c>
    </row>
    <row r="116" ht="29" customHeight="1">
      <c r="A116" s="48" t="inlineStr">
        <is>
          <t>1. Security in default beyond its maturiy date</t>
        </is>
      </c>
      <c r="B116" s="34" t="inlineStr">
        <is>
          <t>NIL</t>
        </is>
      </c>
    </row>
    <row r="117">
      <c r="A117" t="inlineStr">
        <is>
          <t>2. NAV at the beginning of the period (Rs. per unit)</t>
        </is>
      </c>
    </row>
    <row r="118">
      <c r="A118" t="inlineStr">
        <is>
          <t>Plan /option (Face Value 1000)</t>
        </is>
      </c>
      <c r="B118" t="inlineStr">
        <is>
          <t>As on</t>
        </is>
      </c>
      <c r="C118" t="inlineStr">
        <is>
          <t>As on</t>
        </is>
      </c>
    </row>
    <row r="119">
      <c r="B119" s="49" t="n">
        <v>45989</v>
      </c>
      <c r="C119" s="49" t="n">
        <v>46022</v>
      </c>
    </row>
    <row r="120">
      <c r="A120" t="inlineStr">
        <is>
          <t>Growth Option</t>
        </is>
      </c>
      <c r="B120" t="n">
        <v>1563.2816</v>
      </c>
      <c r="C120" t="n">
        <v>1562.2539</v>
      </c>
    </row>
    <row r="122">
      <c r="A122" t="inlineStr">
        <is>
          <t xml:space="preserve">3. Total Dividend (Net) declared during the month </t>
        </is>
      </c>
      <c r="B122" s="34" t="inlineStr">
        <is>
          <t>NIL</t>
        </is>
      </c>
    </row>
    <row r="123">
      <c r="A123" t="inlineStr">
        <is>
          <t>4. Bonus was declared during the month</t>
        </is>
      </c>
      <c r="B123" s="34" t="inlineStr">
        <is>
          <t>NIL</t>
        </is>
      </c>
    </row>
    <row r="124" ht="58" customHeight="1">
      <c r="A124" s="48" t="inlineStr">
        <is>
          <t>5. Investment in Repo of Corporate Debt Securities during the month ended December 31, 2025</t>
        </is>
      </c>
      <c r="B124" s="34" t="inlineStr">
        <is>
          <t>NIL</t>
        </is>
      </c>
    </row>
    <row r="125" ht="43.5" customHeight="1">
      <c r="A125" s="48" t="inlineStr">
        <is>
          <t>6. Investment in foreign securities/ADRs/GDRs at the end of the month</t>
        </is>
      </c>
      <c r="B125" s="34" t="inlineStr">
        <is>
          <t>NIL</t>
        </is>
      </c>
    </row>
    <row r="126">
      <c r="A126" t="inlineStr">
        <is>
          <t>7. Average Portfolio Maturity</t>
        </is>
      </c>
      <c r="B126" s="51">
        <f>B141</f>
        <v/>
      </c>
    </row>
    <row r="127" ht="72.5" customHeight="1">
      <c r="A127" s="48" t="inlineStr">
        <is>
          <t>8. Total gross exposure to derivative instruments (excluding reversed positions) at the end of the month (Rs. in Lakhs)</t>
        </is>
      </c>
      <c r="B127" s="34" t="inlineStr">
        <is>
          <t>NIL</t>
        </is>
      </c>
    </row>
    <row r="128">
      <c r="B128" s="34" t="n"/>
    </row>
    <row r="129" ht="58" customHeight="1">
      <c r="A129" s="48" t="inlineStr">
        <is>
          <t>9. Margin Deposits includes Margin money placed on derivatives other than margin money placed with bank</t>
        </is>
      </c>
      <c r="B129" s="34" t="inlineStr">
        <is>
          <t>NIL</t>
        </is>
      </c>
    </row>
    <row r="130" ht="58" customHeight="1">
      <c r="A130" s="48" t="inlineStr">
        <is>
          <t>10. Value of investment made by other schemes under same management (Rs. In Lakhs)</t>
        </is>
      </c>
      <c r="B130" t="n">
        <v>945300.8799999999</v>
      </c>
    </row>
    <row r="131" ht="43.5" customHeight="1">
      <c r="A131" s="48" t="inlineStr">
        <is>
          <t>11. Number of instance of deviation In valuation of securities</t>
        </is>
      </c>
      <c r="B131" s="34" t="inlineStr">
        <is>
          <t>NIL</t>
        </is>
      </c>
    </row>
    <row r="132" ht="43.5" customHeight="1">
      <c r="A132" s="48" t="inlineStr">
        <is>
          <t>12. Total value and percentage of illiquid equity shares / securities</t>
        </is>
      </c>
      <c r="B132" s="34" t="inlineStr">
        <is>
          <t>NIL</t>
        </is>
      </c>
    </row>
    <row r="134">
      <c r="A134" t="inlineStr">
        <is>
          <t>Portfolio Information</t>
        </is>
      </c>
    </row>
    <row r="135">
      <c r="A135" s="52" t="inlineStr">
        <is>
          <t>Scheme Name :</t>
        </is>
      </c>
      <c r="B135" s="52" t="inlineStr">
        <is>
          <t>BHARAT Bond ETF - April 2030</t>
        </is>
      </c>
    </row>
    <row r="136">
      <c r="A136" s="52" t="inlineStr">
        <is>
          <t>Description (if any)</t>
        </is>
      </c>
      <c r="B136" s="52" t="inlineStr">
        <is>
          <t>Debt ETFs</t>
        </is>
      </c>
    </row>
    <row r="137">
      <c r="A137" s="52" t="n"/>
      <c r="B137" s="52" t="n"/>
    </row>
    <row r="138">
      <c r="A138" s="52" t="inlineStr">
        <is>
          <t>Annualised Portfolio YTM* :</t>
        </is>
      </c>
      <c r="B138" s="53" t="n">
        <v>6.860732080725876</v>
      </c>
    </row>
    <row r="139">
      <c r="A139" s="52" t="n"/>
      <c r="B139" s="52" t="n"/>
    </row>
    <row r="140">
      <c r="A140" s="52" t="inlineStr">
        <is>
          <t>Macaulay Duration</t>
        </is>
      </c>
      <c r="B140" s="54" t="n">
        <v>3.4054</v>
      </c>
    </row>
    <row r="141">
      <c r="A141" s="52" t="inlineStr">
        <is>
          <t>Residual Maturity</t>
        </is>
      </c>
      <c r="B141" s="54" t="n">
        <v>3.937041011498222</v>
      </c>
    </row>
    <row r="142">
      <c r="A142" s="52" t="n"/>
      <c r="B142" s="52" t="n"/>
    </row>
    <row r="143">
      <c r="A143" s="52" t="inlineStr">
        <is>
          <t xml:space="preserve">As on (Date) </t>
        </is>
      </c>
      <c r="B143" s="55" t="n">
        <v>46022</v>
      </c>
    </row>
    <row r="145" ht="70" customHeight="1">
      <c r="A145" s="76" t="inlineStr">
        <is>
          <t>Scheme Name</t>
        </is>
      </c>
      <c r="B145" s="76" t="inlineStr">
        <is>
          <t>Risk- O - Meter</t>
        </is>
      </c>
      <c r="C145" s="76" t="inlineStr">
        <is>
          <t>Benchmark of the Scheme</t>
        </is>
      </c>
      <c r="D145" s="76" t="inlineStr">
        <is>
          <t>Benchmark Risk-o-meter</t>
        </is>
      </c>
    </row>
    <row r="146" ht="70" customHeight="1">
      <c r="A146" s="76" t="inlineStr">
        <is>
          <t>BHARAT Bond ETF - April 2030</t>
        </is>
      </c>
      <c r="B146" s="76" t="n"/>
      <c r="C146" s="76" t="inlineStr">
        <is>
          <t>NIFTY BHARAT Bond Index - April 2030</t>
        </is>
      </c>
      <c r="D146" s="76" t="n"/>
      <c r="E14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G152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LARGE &amp; MID CAP FUND AS ON DECEMBER 31, 2025</t>
        </is>
      </c>
    </row>
    <row r="2" ht="35" customHeight="1">
      <c r="A2" s="75" t="inlineStr">
        <is>
          <t>(An open ended equity scheme investing in both large cap and mid cap stocks)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HDFC Bank Ltd.</t>
        </is>
      </c>
      <c r="B8" s="30" t="inlineStr">
        <is>
          <t>INE040A01034</t>
        </is>
      </c>
      <c r="C8" s="30" t="inlineStr">
        <is>
          <t>Banks</t>
        </is>
      </c>
      <c r="D8" s="13" t="n">
        <v>2387998</v>
      </c>
      <c r="E8" s="14" t="n">
        <v>23669.84</v>
      </c>
      <c r="F8" s="15" t="n">
        <v>0.0524</v>
      </c>
      <c r="G8" s="15" t="n"/>
    </row>
    <row r="9">
      <c r="A9" s="12" t="inlineStr">
        <is>
          <t>Reliance Industries Ltd.</t>
        </is>
      </c>
      <c r="B9" s="30" t="inlineStr">
        <is>
          <t>INE002A01018</t>
        </is>
      </c>
      <c r="C9" s="30" t="inlineStr">
        <is>
          <t>Petroleum Products</t>
        </is>
      </c>
      <c r="D9" s="13" t="n">
        <v>913837</v>
      </c>
      <c r="E9" s="14" t="n">
        <v>14350.9</v>
      </c>
      <c r="F9" s="15" t="n">
        <v>0.0318</v>
      </c>
      <c r="G9" s="15" t="n"/>
    </row>
    <row r="10">
      <c r="A10" s="12" t="inlineStr">
        <is>
          <t>The Federal Bank Ltd.</t>
        </is>
      </c>
      <c r="B10" s="30" t="inlineStr">
        <is>
          <t>INE171A01029</t>
        </is>
      </c>
      <c r="C10" s="30" t="inlineStr">
        <is>
          <t>Banks</t>
        </is>
      </c>
      <c r="D10" s="13" t="n">
        <v>3638772</v>
      </c>
      <c r="E10" s="14" t="n">
        <v>9719.16</v>
      </c>
      <c r="F10" s="15" t="n">
        <v>0.0215</v>
      </c>
      <c r="G10" s="15" t="n"/>
    </row>
    <row r="11">
      <c r="A11" s="12" t="inlineStr">
        <is>
          <t>Bharti Airtel Ltd.</t>
        </is>
      </c>
      <c r="B11" s="30" t="inlineStr">
        <is>
          <t>INE397D01024</t>
        </is>
      </c>
      <c r="C11" s="30" t="inlineStr">
        <is>
          <t>Telecom - Services</t>
        </is>
      </c>
      <c r="D11" s="13" t="n">
        <v>457817</v>
      </c>
      <c r="E11" s="14" t="n">
        <v>9639.790000000001</v>
      </c>
      <c r="F11" s="15" t="n">
        <v>0.0213</v>
      </c>
      <c r="G11" s="15" t="n"/>
    </row>
    <row r="12">
      <c r="A12" s="12" t="inlineStr">
        <is>
          <t>State Bank of India</t>
        </is>
      </c>
      <c r="B12" s="30" t="inlineStr">
        <is>
          <t>INE062A01020</t>
        </is>
      </c>
      <c r="C12" s="30" t="inlineStr">
        <is>
          <t>Banks</t>
        </is>
      </c>
      <c r="D12" s="13" t="n">
        <v>978280</v>
      </c>
      <c r="E12" s="14" t="n">
        <v>9608.67</v>
      </c>
      <c r="F12" s="15" t="n">
        <v>0.0213</v>
      </c>
      <c r="G12" s="15" t="n"/>
    </row>
    <row r="13">
      <c r="A13" s="12" t="inlineStr">
        <is>
          <t>Infosys Ltd.</t>
        </is>
      </c>
      <c r="B13" s="30" t="inlineStr">
        <is>
          <t>INE009A01021</t>
        </is>
      </c>
      <c r="C13" s="30" t="inlineStr">
        <is>
          <t>IT - Software</t>
        </is>
      </c>
      <c r="D13" s="13" t="n">
        <v>537859</v>
      </c>
      <c r="E13" s="14" t="n">
        <v>8688.57</v>
      </c>
      <c r="F13" s="15" t="n">
        <v>0.0192</v>
      </c>
      <c r="G13" s="15" t="n"/>
    </row>
    <row r="14">
      <c r="A14" s="12" t="inlineStr">
        <is>
          <t>Larsen &amp; Toubro Ltd.</t>
        </is>
      </c>
      <c r="B14" s="30" t="inlineStr">
        <is>
          <t>INE018A01030</t>
        </is>
      </c>
      <c r="C14" s="30" t="inlineStr">
        <is>
          <t>Construction</t>
        </is>
      </c>
      <c r="D14" s="13" t="n">
        <v>205969</v>
      </c>
      <c r="E14" s="14" t="n">
        <v>8410.74</v>
      </c>
      <c r="F14" s="15" t="n">
        <v>0.0186</v>
      </c>
      <c r="G14" s="15" t="n"/>
    </row>
    <row r="15">
      <c r="A15" s="12" t="inlineStr">
        <is>
          <t>ICICI Bank Ltd.</t>
        </is>
      </c>
      <c r="B15" s="30" t="inlineStr">
        <is>
          <t>INE090A01021</t>
        </is>
      </c>
      <c r="C15" s="30" t="inlineStr">
        <is>
          <t>Banks</t>
        </is>
      </c>
      <c r="D15" s="13" t="n">
        <v>607905</v>
      </c>
      <c r="E15" s="14" t="n">
        <v>8163.56</v>
      </c>
      <c r="F15" s="15" t="n">
        <v>0.0181</v>
      </c>
      <c r="G15" s="15" t="n"/>
    </row>
    <row r="16">
      <c r="A16" s="12" t="inlineStr">
        <is>
          <t>Mahindra &amp; Mahindra Ltd.</t>
        </is>
      </c>
      <c r="B16" s="30" t="inlineStr">
        <is>
          <t>INE101A01026</t>
        </is>
      </c>
      <c r="C16" s="30" t="inlineStr">
        <is>
          <t>Automobiles</t>
        </is>
      </c>
      <c r="D16" s="13" t="n">
        <v>207823</v>
      </c>
      <c r="E16" s="14" t="n">
        <v>7708.57</v>
      </c>
      <c r="F16" s="15" t="n">
        <v>0.0171</v>
      </c>
      <c r="G16" s="15" t="n"/>
    </row>
    <row r="17">
      <c r="A17" s="12" t="inlineStr">
        <is>
          <t>Persistent Systems Ltd.</t>
        </is>
      </c>
      <c r="B17" s="30" t="inlineStr">
        <is>
          <t>INE262H01021</t>
        </is>
      </c>
      <c r="C17" s="30" t="inlineStr">
        <is>
          <t>IT - Software</t>
        </is>
      </c>
      <c r="D17" s="13" t="n">
        <v>115520</v>
      </c>
      <c r="E17" s="14" t="n">
        <v>7245.41</v>
      </c>
      <c r="F17" s="15" t="n">
        <v>0.016</v>
      </c>
      <c r="G17" s="15" t="n"/>
    </row>
    <row r="18">
      <c r="A18" s="12" t="inlineStr">
        <is>
          <t>Indian Bank</t>
        </is>
      </c>
      <c r="B18" s="30" t="inlineStr">
        <is>
          <t>INE562A01011</t>
        </is>
      </c>
      <c r="C18" s="30" t="inlineStr">
        <is>
          <t>Banks</t>
        </is>
      </c>
      <c r="D18" s="13" t="n">
        <v>865182</v>
      </c>
      <c r="E18" s="14" t="n">
        <v>7243.74</v>
      </c>
      <c r="F18" s="15" t="n">
        <v>0.016</v>
      </c>
      <c r="G18" s="15" t="n"/>
    </row>
    <row r="19">
      <c r="A19" s="12" t="inlineStr">
        <is>
          <t>The Phoenix Mills Ltd.</t>
        </is>
      </c>
      <c r="B19" s="30" t="inlineStr">
        <is>
          <t>INE211B01039</t>
        </is>
      </c>
      <c r="C19" s="30" t="inlineStr">
        <is>
          <t>Realty</t>
        </is>
      </c>
      <c r="D19" s="13" t="n">
        <v>376046</v>
      </c>
      <c r="E19" s="14" t="n">
        <v>6970.01</v>
      </c>
      <c r="F19" s="15" t="n">
        <v>0.0154</v>
      </c>
      <c r="G19" s="15" t="n"/>
    </row>
    <row r="20">
      <c r="A20" s="12" t="inlineStr">
        <is>
          <t>ITC Ltd.</t>
        </is>
      </c>
      <c r="B20" s="30" t="inlineStr">
        <is>
          <t>INE154A01025</t>
        </is>
      </c>
      <c r="C20" s="30" t="inlineStr">
        <is>
          <t>Diversified FMCG</t>
        </is>
      </c>
      <c r="D20" s="13" t="n">
        <v>1709678</v>
      </c>
      <c r="E20" s="14" t="n">
        <v>6890</v>
      </c>
      <c r="F20" s="15" t="n">
        <v>0.0153</v>
      </c>
      <c r="G20" s="15" t="n"/>
    </row>
    <row r="21">
      <c r="A21" s="12" t="inlineStr">
        <is>
          <t>Ashok Leyland Ltd.</t>
        </is>
      </c>
      <c r="B21" s="30" t="inlineStr">
        <is>
          <t>INE208A01029</t>
        </is>
      </c>
      <c r="C21" s="30" t="inlineStr">
        <is>
          <t>Agricultural, Commercial &amp; Construction Vehicles</t>
        </is>
      </c>
      <c r="D21" s="13" t="n">
        <v>3831727</v>
      </c>
      <c r="E21" s="14" t="n">
        <v>6866.07</v>
      </c>
      <c r="F21" s="15" t="n">
        <v>0.0152</v>
      </c>
      <c r="G21" s="15" t="n"/>
    </row>
    <row r="22">
      <c r="A22" s="12" t="inlineStr">
        <is>
          <t>UNO Minda Ltd.</t>
        </is>
      </c>
      <c r="B22" s="30" t="inlineStr">
        <is>
          <t>INE405E01023</t>
        </is>
      </c>
      <c r="C22" s="30" t="inlineStr">
        <is>
          <t>Auto Components</t>
        </is>
      </c>
      <c r="D22" s="13" t="n">
        <v>531885</v>
      </c>
      <c r="E22" s="14" t="n">
        <v>6838.98</v>
      </c>
      <c r="F22" s="15" t="n">
        <v>0.0151</v>
      </c>
      <c r="G22" s="15" t="n"/>
    </row>
    <row r="23">
      <c r="A23" s="12" t="inlineStr">
        <is>
          <t>Shriram Finance Ltd.</t>
        </is>
      </c>
      <c r="B23" s="30" t="inlineStr">
        <is>
          <t>INE721A01047</t>
        </is>
      </c>
      <c r="C23" s="30" t="inlineStr">
        <is>
          <t>Finance</t>
        </is>
      </c>
      <c r="D23" s="13" t="n">
        <v>664865</v>
      </c>
      <c r="E23" s="14" t="n">
        <v>6623.39</v>
      </c>
      <c r="F23" s="15" t="n">
        <v>0.0147</v>
      </c>
      <c r="G23" s="15" t="n"/>
    </row>
    <row r="24">
      <c r="A24" s="12" t="inlineStr">
        <is>
          <t>Max Financial Services Ltd.</t>
        </is>
      </c>
      <c r="B24" s="30" t="inlineStr">
        <is>
          <t>INE180A01020</t>
        </is>
      </c>
      <c r="C24" s="30" t="inlineStr">
        <is>
          <t>Insurance</t>
        </is>
      </c>
      <c r="D24" s="13" t="n">
        <v>393340</v>
      </c>
      <c r="E24" s="14" t="n">
        <v>6575.86</v>
      </c>
      <c r="F24" s="15" t="n">
        <v>0.0146</v>
      </c>
      <c r="G24" s="15" t="n"/>
    </row>
    <row r="25">
      <c r="A25" s="12" t="inlineStr">
        <is>
          <t>Max Healthcare Institute Ltd.</t>
        </is>
      </c>
      <c r="B25" s="30" t="inlineStr">
        <is>
          <t>INE027H01010</t>
        </is>
      </c>
      <c r="C25" s="30" t="inlineStr">
        <is>
          <t>Healthcare Services</t>
        </is>
      </c>
      <c r="D25" s="13" t="n">
        <v>619507</v>
      </c>
      <c r="E25" s="14" t="n">
        <v>6474.47</v>
      </c>
      <c r="F25" s="15" t="n">
        <v>0.0143</v>
      </c>
      <c r="G25" s="15" t="n"/>
    </row>
    <row r="26">
      <c r="A26" s="12" t="inlineStr">
        <is>
          <t>Fortis Healthcare Ltd.</t>
        </is>
      </c>
      <c r="B26" s="30" t="inlineStr">
        <is>
          <t>INE061F01013</t>
        </is>
      </c>
      <c r="C26" s="30" t="inlineStr">
        <is>
          <t>Healthcare Services</t>
        </is>
      </c>
      <c r="D26" s="13" t="n">
        <v>719844</v>
      </c>
      <c r="E26" s="14" t="n">
        <v>6363.42</v>
      </c>
      <c r="F26" s="15" t="n">
        <v>0.0141</v>
      </c>
      <c r="G26" s="15" t="n"/>
    </row>
    <row r="27">
      <c r="A27" s="12" t="inlineStr">
        <is>
          <t>Cummins India Ltd.</t>
        </is>
      </c>
      <c r="B27" s="30" t="inlineStr">
        <is>
          <t>INE298A01020</t>
        </is>
      </c>
      <c r="C27" s="30" t="inlineStr">
        <is>
          <t>Industrial Products</t>
        </is>
      </c>
      <c r="D27" s="13" t="n">
        <v>143278</v>
      </c>
      <c r="E27" s="14" t="n">
        <v>6353.52</v>
      </c>
      <c r="F27" s="15" t="n">
        <v>0.0141</v>
      </c>
      <c r="G27" s="15" t="n"/>
    </row>
    <row r="28">
      <c r="A28" s="12" t="inlineStr">
        <is>
          <t>Lupin Ltd.</t>
        </is>
      </c>
      <c r="B28" s="30" t="inlineStr">
        <is>
          <t>INE326A01037</t>
        </is>
      </c>
      <c r="C28" s="30" t="inlineStr">
        <is>
          <t>Pharmaceuticals &amp; Biotechnology</t>
        </is>
      </c>
      <c r="D28" s="13" t="n">
        <v>298580</v>
      </c>
      <c r="E28" s="14" t="n">
        <v>6298.55</v>
      </c>
      <c r="F28" s="15" t="n">
        <v>0.0139</v>
      </c>
      <c r="G28" s="15" t="n"/>
    </row>
    <row r="29">
      <c r="A29" s="12" t="inlineStr">
        <is>
          <t>Sundaram Finance Ltd.</t>
        </is>
      </c>
      <c r="B29" s="30" t="inlineStr">
        <is>
          <t>INE660A01013</t>
        </is>
      </c>
      <c r="C29" s="30" t="inlineStr">
        <is>
          <t>Finance</t>
        </is>
      </c>
      <c r="D29" s="13" t="n">
        <v>117843</v>
      </c>
      <c r="E29" s="14" t="n">
        <v>6225.41</v>
      </c>
      <c r="F29" s="15" t="n">
        <v>0.0138</v>
      </c>
      <c r="G29" s="15" t="n"/>
    </row>
    <row r="30">
      <c r="A30" s="12" t="inlineStr">
        <is>
          <t>Ather Energy Ltd.</t>
        </is>
      </c>
      <c r="B30" s="30" t="inlineStr">
        <is>
          <t>INE0LEZ01016</t>
        </is>
      </c>
      <c r="C30" s="30" t="inlineStr">
        <is>
          <t>Automobiles</t>
        </is>
      </c>
      <c r="D30" s="13" t="n">
        <v>806725</v>
      </c>
      <c r="E30" s="14" t="n">
        <v>6088.76</v>
      </c>
      <c r="F30" s="15" t="n">
        <v>0.0135</v>
      </c>
      <c r="G30" s="15" t="n"/>
    </row>
    <row r="31">
      <c r="A31" s="12" t="inlineStr">
        <is>
          <t>Bharat Electronics Ltd.</t>
        </is>
      </c>
      <c r="B31" s="30" t="inlineStr">
        <is>
          <t>INE263A01024</t>
        </is>
      </c>
      <c r="C31" s="30" t="inlineStr">
        <is>
          <t>Aerospace &amp; Defense</t>
        </is>
      </c>
      <c r="D31" s="13" t="n">
        <v>1491402</v>
      </c>
      <c r="E31" s="14" t="n">
        <v>5959.64</v>
      </c>
      <c r="F31" s="15" t="n">
        <v>0.0132</v>
      </c>
      <c r="G31" s="15" t="n"/>
    </row>
    <row r="32">
      <c r="A32" s="12" t="inlineStr">
        <is>
          <t>PB Fintech Ltd.</t>
        </is>
      </c>
      <c r="B32" s="30" t="inlineStr">
        <is>
          <t>INE417T01026</t>
        </is>
      </c>
      <c r="C32" s="30" t="inlineStr">
        <is>
          <t>Financial Technology (Fintech)</t>
        </is>
      </c>
      <c r="D32" s="13" t="n">
        <v>318891</v>
      </c>
      <c r="E32" s="14" t="n">
        <v>5821.67</v>
      </c>
      <c r="F32" s="15" t="n">
        <v>0.0129</v>
      </c>
      <c r="G32" s="15" t="n"/>
    </row>
    <row r="33">
      <c r="A33" s="12" t="inlineStr">
        <is>
          <t>Bharat Heavy Electricals Ltd.</t>
        </is>
      </c>
      <c r="B33" s="30" t="inlineStr">
        <is>
          <t>INE257A01026</t>
        </is>
      </c>
      <c r="C33" s="30" t="inlineStr">
        <is>
          <t>Electrical Equipment</t>
        </is>
      </c>
      <c r="D33" s="13" t="n">
        <v>2013931</v>
      </c>
      <c r="E33" s="14" t="n">
        <v>5789.04</v>
      </c>
      <c r="F33" s="15" t="n">
        <v>0.0128</v>
      </c>
      <c r="G33" s="15" t="n"/>
    </row>
    <row r="34">
      <c r="A34" s="12" t="inlineStr">
        <is>
          <t>APL Apollo Tubes Ltd.</t>
        </is>
      </c>
      <c r="B34" s="30" t="inlineStr">
        <is>
          <t>INE702C01027</t>
        </is>
      </c>
      <c r="C34" s="30" t="inlineStr">
        <is>
          <t>Industrial Products</t>
        </is>
      </c>
      <c r="D34" s="13" t="n">
        <v>297847</v>
      </c>
      <c r="E34" s="14" t="n">
        <v>5700.79</v>
      </c>
      <c r="F34" s="15" t="n">
        <v>0.0126</v>
      </c>
      <c r="G34" s="15" t="n"/>
    </row>
    <row r="35">
      <c r="A35" s="12" t="inlineStr">
        <is>
          <t>Eternal Ltd.</t>
        </is>
      </c>
      <c r="B35" s="30" t="inlineStr">
        <is>
          <t>INE758T01015</t>
        </is>
      </c>
      <c r="C35" s="30" t="inlineStr">
        <is>
          <t>Retailing</t>
        </is>
      </c>
      <c r="D35" s="13" t="n">
        <v>2045981</v>
      </c>
      <c r="E35" s="14" t="n">
        <v>5688.85</v>
      </c>
      <c r="F35" s="15" t="n">
        <v>0.0126</v>
      </c>
      <c r="G35" s="15" t="n"/>
    </row>
    <row r="36">
      <c r="A36" s="12" t="inlineStr">
        <is>
          <t>Cholamandalam Investment &amp; Finance Company Ltd.</t>
        </is>
      </c>
      <c r="B36" s="30" t="inlineStr">
        <is>
          <t>INE121A01024</t>
        </is>
      </c>
      <c r="C36" s="30" t="inlineStr">
        <is>
          <t>Finance</t>
        </is>
      </c>
      <c r="D36" s="13" t="n">
        <v>331865</v>
      </c>
      <c r="E36" s="14" t="n">
        <v>5649.01</v>
      </c>
      <c r="F36" s="15" t="n">
        <v>0.0125</v>
      </c>
      <c r="G36" s="15" t="n"/>
    </row>
    <row r="37">
      <c r="A37" s="12" t="inlineStr">
        <is>
          <t>Mphasis Ltd.</t>
        </is>
      </c>
      <c r="B37" s="30" t="inlineStr">
        <is>
          <t>INE356A01018</t>
        </is>
      </c>
      <c r="C37" s="30" t="inlineStr">
        <is>
          <t>IT - Software</t>
        </is>
      </c>
      <c r="D37" s="13" t="n">
        <v>199669</v>
      </c>
      <c r="E37" s="14" t="n">
        <v>5573.16</v>
      </c>
      <c r="F37" s="15" t="n">
        <v>0.0123</v>
      </c>
      <c r="G37" s="15" t="n"/>
    </row>
    <row r="38">
      <c r="A38" s="12" t="inlineStr">
        <is>
          <t>Multi Commodity Exchange Of India Ltd.</t>
        </is>
      </c>
      <c r="B38" s="30" t="inlineStr">
        <is>
          <t>INE745G01035</t>
        </is>
      </c>
      <c r="C38" s="30" t="inlineStr">
        <is>
          <t>Capital Markets</t>
        </is>
      </c>
      <c r="D38" s="13" t="n">
        <v>49516</v>
      </c>
      <c r="E38" s="14" t="n">
        <v>5514.1</v>
      </c>
      <c r="F38" s="15" t="n">
        <v>0.0122</v>
      </c>
      <c r="G38" s="15" t="n"/>
    </row>
    <row r="39">
      <c r="A39" s="12" t="inlineStr">
        <is>
          <t>Dixon Technologies (India) Ltd.</t>
        </is>
      </c>
      <c r="B39" s="30" t="inlineStr">
        <is>
          <t>INE935N01020</t>
        </is>
      </c>
      <c r="C39" s="30" t="inlineStr">
        <is>
          <t>Consumer Durables</t>
        </is>
      </c>
      <c r="D39" s="13" t="n">
        <v>45516</v>
      </c>
      <c r="E39" s="14" t="n">
        <v>5508.35</v>
      </c>
      <c r="F39" s="15" t="n">
        <v>0.0122</v>
      </c>
      <c r="G39" s="15" t="n"/>
    </row>
    <row r="40">
      <c r="A40" s="12" t="inlineStr">
        <is>
          <t>Muthoot Finance Ltd.</t>
        </is>
      </c>
      <c r="B40" s="30" t="inlineStr">
        <is>
          <t>INE414G01012</t>
        </is>
      </c>
      <c r="C40" s="30" t="inlineStr">
        <is>
          <t>Finance</t>
        </is>
      </c>
      <c r="D40" s="13" t="n">
        <v>142573</v>
      </c>
      <c r="E40" s="14" t="n">
        <v>5434.46</v>
      </c>
      <c r="F40" s="15" t="n">
        <v>0.012</v>
      </c>
      <c r="G40" s="15" t="n"/>
    </row>
    <row r="41">
      <c r="A41" s="12" t="inlineStr">
        <is>
          <t>Coforge Ltd.</t>
        </is>
      </c>
      <c r="B41" s="30" t="inlineStr">
        <is>
          <t>INE591G01025</t>
        </is>
      </c>
      <c r="C41" s="30" t="inlineStr">
        <is>
          <t>IT - Software</t>
        </is>
      </c>
      <c r="D41" s="13" t="n">
        <v>326170</v>
      </c>
      <c r="E41" s="14" t="n">
        <v>5424.21</v>
      </c>
      <c r="F41" s="15" t="n">
        <v>0.012</v>
      </c>
      <c r="G41" s="15" t="n"/>
    </row>
    <row r="42">
      <c r="A42" s="12" t="inlineStr">
        <is>
          <t>TVS Motor Company Ltd.</t>
        </is>
      </c>
      <c r="B42" s="30" t="inlineStr">
        <is>
          <t>INE494B01023</t>
        </is>
      </c>
      <c r="C42" s="30" t="inlineStr">
        <is>
          <t>Automobiles</t>
        </is>
      </c>
      <c r="D42" s="13" t="n">
        <v>140236</v>
      </c>
      <c r="E42" s="14" t="n">
        <v>5216.5</v>
      </c>
      <c r="F42" s="15" t="n">
        <v>0.0115</v>
      </c>
      <c r="G42" s="15" t="n"/>
    </row>
    <row r="43">
      <c r="A43" s="12" t="inlineStr">
        <is>
          <t>Bank of Baroda</t>
        </is>
      </c>
      <c r="B43" s="30" t="inlineStr">
        <is>
          <t>INE028A01039</t>
        </is>
      </c>
      <c r="C43" s="30" t="inlineStr">
        <is>
          <t>Banks</t>
        </is>
      </c>
      <c r="D43" s="13" t="n">
        <v>1696166</v>
      </c>
      <c r="E43" s="14" t="n">
        <v>5018.96</v>
      </c>
      <c r="F43" s="15" t="n">
        <v>0.0111</v>
      </c>
      <c r="G43" s="15" t="n"/>
    </row>
    <row r="44">
      <c r="A44" s="12" t="inlineStr">
        <is>
          <t>Can Fin Homes Ltd.</t>
        </is>
      </c>
      <c r="B44" s="30" t="inlineStr">
        <is>
          <t>INE477A01020</t>
        </is>
      </c>
      <c r="C44" s="30" t="inlineStr">
        <is>
          <t>Finance</t>
        </is>
      </c>
      <c r="D44" s="13" t="n">
        <v>530924</v>
      </c>
      <c r="E44" s="14" t="n">
        <v>4937.86</v>
      </c>
      <c r="F44" s="15" t="n">
        <v>0.0109</v>
      </c>
      <c r="G44" s="15" t="n"/>
    </row>
    <row r="45">
      <c r="A45" s="12" t="inlineStr">
        <is>
          <t>Century Plyboards (India) Ltd.</t>
        </is>
      </c>
      <c r="B45" s="30" t="inlineStr">
        <is>
          <t>INE348B01021</t>
        </is>
      </c>
      <c r="C45" s="30" t="inlineStr">
        <is>
          <t>Consumer Durables</t>
        </is>
      </c>
      <c r="D45" s="13" t="n">
        <v>576761</v>
      </c>
      <c r="E45" s="14" t="n">
        <v>4780.2</v>
      </c>
      <c r="F45" s="15" t="n">
        <v>0.0106</v>
      </c>
      <c r="G45" s="15" t="n"/>
    </row>
    <row r="46">
      <c r="A46" s="12" t="inlineStr">
        <is>
          <t>Coal India Ltd.</t>
        </is>
      </c>
      <c r="B46" s="30" t="inlineStr">
        <is>
          <t>INE522F01014</t>
        </is>
      </c>
      <c r="C46" s="30" t="inlineStr">
        <is>
          <t>Consumable Fuels</t>
        </is>
      </c>
      <c r="D46" s="13" t="n">
        <v>1194293</v>
      </c>
      <c r="E46" s="14" t="n">
        <v>4765.23</v>
      </c>
      <c r="F46" s="15" t="n">
        <v>0.0105</v>
      </c>
      <c r="G46" s="15" t="n"/>
    </row>
    <row r="47">
      <c r="A47" s="12" t="inlineStr">
        <is>
          <t>Sun Pharmaceutical Industries Ltd.</t>
        </is>
      </c>
      <c r="B47" s="30" t="inlineStr">
        <is>
          <t>INE044A01036</t>
        </is>
      </c>
      <c r="C47" s="30" t="inlineStr">
        <is>
          <t>Pharmaceuticals &amp; Biotechnology</t>
        </is>
      </c>
      <c r="D47" s="13" t="n">
        <v>269488</v>
      </c>
      <c r="E47" s="14" t="n">
        <v>4634.39</v>
      </c>
      <c r="F47" s="15" t="n">
        <v>0.0103</v>
      </c>
      <c r="G47" s="15" t="n"/>
    </row>
    <row r="48">
      <c r="A48" s="12" t="inlineStr">
        <is>
          <t>Tata Steel Ltd.</t>
        </is>
      </c>
      <c r="B48" s="30" t="inlineStr">
        <is>
          <t>INE081A01020</t>
        </is>
      </c>
      <c r="C48" s="30" t="inlineStr">
        <is>
          <t>Ferrous Metals</t>
        </is>
      </c>
      <c r="D48" s="13" t="n">
        <v>2499874</v>
      </c>
      <c r="E48" s="14" t="n">
        <v>4501.77</v>
      </c>
      <c r="F48" s="15" t="n">
        <v>0.01</v>
      </c>
      <c r="G48" s="15" t="n"/>
    </row>
    <row r="49">
      <c r="A49" s="12" t="inlineStr">
        <is>
          <t>Aether Industries Ltd.</t>
        </is>
      </c>
      <c r="B49" s="30" t="inlineStr">
        <is>
          <t>INE0BWX01014</t>
        </is>
      </c>
      <c r="C49" s="30" t="inlineStr">
        <is>
          <t>Chemicals &amp; Petrochemicals</t>
        </is>
      </c>
      <c r="D49" s="13" t="n">
        <v>517371</v>
      </c>
      <c r="E49" s="14" t="n">
        <v>4449.91</v>
      </c>
      <c r="F49" s="15" t="n">
        <v>0.009900000000000001</v>
      </c>
      <c r="G49" s="15" t="n"/>
    </row>
    <row r="50">
      <c r="A50" s="12" t="inlineStr">
        <is>
          <t>HDFC Asset Management Company Ltd.</t>
        </is>
      </c>
      <c r="B50" s="30" t="inlineStr">
        <is>
          <t>INE127D01025</t>
        </is>
      </c>
      <c r="C50" s="30" t="inlineStr">
        <is>
          <t>Capital Markets</t>
        </is>
      </c>
      <c r="D50" s="13" t="n">
        <v>163835</v>
      </c>
      <c r="E50" s="14" t="n">
        <v>4378</v>
      </c>
      <c r="F50" s="15" t="n">
        <v>0.0097</v>
      </c>
      <c r="G50" s="15" t="n"/>
    </row>
    <row r="51">
      <c r="A51" s="12" t="inlineStr">
        <is>
          <t>Solar Industries India Ltd.</t>
        </is>
      </c>
      <c r="B51" s="30" t="inlineStr">
        <is>
          <t>INE343H01029</t>
        </is>
      </c>
      <c r="C51" s="30" t="inlineStr">
        <is>
          <t>Chemicals &amp; Petrochemicals</t>
        </is>
      </c>
      <c r="D51" s="13" t="n">
        <v>35329</v>
      </c>
      <c r="E51" s="14" t="n">
        <v>4328.51</v>
      </c>
      <c r="F51" s="15" t="n">
        <v>0.009599999999999999</v>
      </c>
      <c r="G51" s="15" t="n"/>
    </row>
    <row r="52">
      <c r="A52" s="12" t="inlineStr">
        <is>
          <t>KEI Industries Ltd.</t>
        </is>
      </c>
      <c r="B52" s="30" t="inlineStr">
        <is>
          <t>INE878B01027</t>
        </is>
      </c>
      <c r="C52" s="30" t="inlineStr">
        <is>
          <t>Industrial Products</t>
        </is>
      </c>
      <c r="D52" s="13" t="n">
        <v>96674</v>
      </c>
      <c r="E52" s="14" t="n">
        <v>4311.85</v>
      </c>
      <c r="F52" s="15" t="n">
        <v>0.0095</v>
      </c>
      <c r="G52" s="15" t="n"/>
    </row>
    <row r="53">
      <c r="A53" s="12" t="inlineStr">
        <is>
          <t>Tech Mahindra Ltd.</t>
        </is>
      </c>
      <c r="B53" s="30" t="inlineStr">
        <is>
          <t>INE669C01036</t>
        </is>
      </c>
      <c r="C53" s="30" t="inlineStr">
        <is>
          <t>IT - Software</t>
        </is>
      </c>
      <c r="D53" s="13" t="n">
        <v>270080</v>
      </c>
      <c r="E53" s="14" t="n">
        <v>4296.7</v>
      </c>
      <c r="F53" s="15" t="n">
        <v>0.0095</v>
      </c>
      <c r="G53" s="15" t="n"/>
    </row>
    <row r="54">
      <c r="A54" s="12" t="inlineStr">
        <is>
          <t>Radico Khaitan Ltd.</t>
        </is>
      </c>
      <c r="B54" s="30" t="inlineStr">
        <is>
          <t>INE944F01028</t>
        </is>
      </c>
      <c r="C54" s="30" t="inlineStr">
        <is>
          <t>Beverages</t>
        </is>
      </c>
      <c r="D54" s="13" t="n">
        <v>129702</v>
      </c>
      <c r="E54" s="14" t="n">
        <v>4278.09</v>
      </c>
      <c r="F54" s="15" t="n">
        <v>0.0095</v>
      </c>
      <c r="G54" s="15" t="n"/>
    </row>
    <row r="55">
      <c r="A55" s="12" t="inlineStr">
        <is>
          <t>LTIMindtree Ltd.</t>
        </is>
      </c>
      <c r="B55" s="30" t="inlineStr">
        <is>
          <t>INE214T01019</t>
        </is>
      </c>
      <c r="C55" s="30" t="inlineStr">
        <is>
          <t>IT - Software</t>
        </is>
      </c>
      <c r="D55" s="13" t="n">
        <v>70256</v>
      </c>
      <c r="E55" s="14" t="n">
        <v>4259.97</v>
      </c>
      <c r="F55" s="15" t="n">
        <v>0.0094</v>
      </c>
      <c r="G55" s="15" t="n"/>
    </row>
    <row r="56">
      <c r="A56" s="12" t="inlineStr">
        <is>
          <t>Mahindra &amp; Mahindra Financial Services Ltd</t>
        </is>
      </c>
      <c r="B56" s="30" t="inlineStr">
        <is>
          <t>INE774D01024</t>
        </is>
      </c>
      <c r="C56" s="30" t="inlineStr">
        <is>
          <t>Finance</t>
        </is>
      </c>
      <c r="D56" s="13" t="n">
        <v>1042925</v>
      </c>
      <c r="E56" s="14" t="n">
        <v>4202.99</v>
      </c>
      <c r="F56" s="15" t="n">
        <v>0.009299999999999999</v>
      </c>
      <c r="G56" s="15" t="n"/>
    </row>
    <row r="57">
      <c r="A57" s="12" t="inlineStr">
        <is>
          <t>Brigade Enterprises Ltd.</t>
        </is>
      </c>
      <c r="B57" s="30" t="inlineStr">
        <is>
          <t>INE791I01019</t>
        </is>
      </c>
      <c r="C57" s="30" t="inlineStr">
        <is>
          <t>Realty</t>
        </is>
      </c>
      <c r="D57" s="13" t="n">
        <v>472973</v>
      </c>
      <c r="E57" s="14" t="n">
        <v>4185.81</v>
      </c>
      <c r="F57" s="15" t="n">
        <v>0.009299999999999999</v>
      </c>
      <c r="G57" s="15" t="n"/>
    </row>
    <row r="58">
      <c r="A58" s="12" t="inlineStr">
        <is>
          <t>Metro Brands Ltd.</t>
        </is>
      </c>
      <c r="B58" s="30" t="inlineStr">
        <is>
          <t>INE317I01021</t>
        </is>
      </c>
      <c r="C58" s="30" t="inlineStr">
        <is>
          <t>Consumer Durables</t>
        </is>
      </c>
      <c r="D58" s="13" t="n">
        <v>338584</v>
      </c>
      <c r="E58" s="14" t="n">
        <v>4087.05</v>
      </c>
      <c r="F58" s="15" t="n">
        <v>0.008999999999999999</v>
      </c>
      <c r="G58" s="15" t="n"/>
    </row>
    <row r="59">
      <c r="A59" s="12" t="inlineStr">
        <is>
          <t>Samvardhana Motherson International Ltd.</t>
        </is>
      </c>
      <c r="B59" s="30" t="inlineStr">
        <is>
          <t>INE775A01035</t>
        </is>
      </c>
      <c r="C59" s="30" t="inlineStr">
        <is>
          <t>Auto Components</t>
        </is>
      </c>
      <c r="D59" s="13" t="n">
        <v>3393042</v>
      </c>
      <c r="E59" s="14" t="n">
        <v>4069.61</v>
      </c>
      <c r="F59" s="15" t="n">
        <v>0.008999999999999999</v>
      </c>
      <c r="G59" s="15" t="n"/>
    </row>
    <row r="60">
      <c r="A60" s="12" t="inlineStr">
        <is>
          <t>KFIN Technologies Ltd.</t>
        </is>
      </c>
      <c r="B60" s="30" t="inlineStr">
        <is>
          <t>INE138Y01010</t>
        </is>
      </c>
      <c r="C60" s="30" t="inlineStr">
        <is>
          <t>Capital Markets</t>
        </is>
      </c>
      <c r="D60" s="13" t="n">
        <v>373642</v>
      </c>
      <c r="E60" s="14" t="n">
        <v>4042.81</v>
      </c>
      <c r="F60" s="15" t="n">
        <v>0.008999999999999999</v>
      </c>
      <c r="G60" s="15" t="n"/>
    </row>
    <row r="61">
      <c r="A61" s="12" t="inlineStr">
        <is>
          <t>Axis Bank Ltd.</t>
        </is>
      </c>
      <c r="B61" s="30" t="inlineStr">
        <is>
          <t>INE238A01034</t>
        </is>
      </c>
      <c r="C61" s="30" t="inlineStr">
        <is>
          <t>Banks</t>
        </is>
      </c>
      <c r="D61" s="13" t="n">
        <v>311149</v>
      </c>
      <c r="E61" s="14" t="n">
        <v>3949.73</v>
      </c>
      <c r="F61" s="15" t="n">
        <v>0.008699999999999999</v>
      </c>
      <c r="G61" s="15" t="n"/>
    </row>
    <row r="62">
      <c r="A62" s="12" t="inlineStr">
        <is>
          <t>JSW Steel Ltd.</t>
        </is>
      </c>
      <c r="B62" s="30" t="inlineStr">
        <is>
          <t>INE019A01038</t>
        </is>
      </c>
      <c r="C62" s="30" t="inlineStr">
        <is>
          <t>Ferrous Metals</t>
        </is>
      </c>
      <c r="D62" s="13" t="n">
        <v>329409</v>
      </c>
      <c r="E62" s="14" t="n">
        <v>3836.96</v>
      </c>
      <c r="F62" s="15" t="n">
        <v>0.008500000000000001</v>
      </c>
      <c r="G62" s="15" t="n"/>
    </row>
    <row r="63">
      <c r="A63" s="12" t="inlineStr">
        <is>
          <t>SRF Ltd.</t>
        </is>
      </c>
      <c r="B63" s="30" t="inlineStr">
        <is>
          <t>INE647A01010</t>
        </is>
      </c>
      <c r="C63" s="30" t="inlineStr">
        <is>
          <t>Chemicals &amp; Petrochemicals</t>
        </is>
      </c>
      <c r="D63" s="13" t="n">
        <v>122968</v>
      </c>
      <c r="E63" s="14" t="n">
        <v>3781.27</v>
      </c>
      <c r="F63" s="15" t="n">
        <v>0.008399999999999999</v>
      </c>
      <c r="G63" s="15" t="n"/>
    </row>
    <row r="64">
      <c r="A64" s="12" t="inlineStr">
        <is>
          <t>Hindalco Industries Ltd.</t>
        </is>
      </c>
      <c r="B64" s="30" t="inlineStr">
        <is>
          <t>INE038A01020</t>
        </is>
      </c>
      <c r="C64" s="30" t="inlineStr">
        <is>
          <t>Non - Ferrous Metals</t>
        </is>
      </c>
      <c r="D64" s="13" t="n">
        <v>426237</v>
      </c>
      <c r="E64" s="14" t="n">
        <v>3779.44</v>
      </c>
      <c r="F64" s="15" t="n">
        <v>0.008399999999999999</v>
      </c>
      <c r="G64" s="15" t="n"/>
    </row>
    <row r="65">
      <c r="A65" s="12" t="inlineStr">
        <is>
          <t>Bharat Dynamics Ltd.</t>
        </is>
      </c>
      <c r="B65" s="30" t="inlineStr">
        <is>
          <t>INE171Z01026</t>
        </is>
      </c>
      <c r="C65" s="30" t="inlineStr">
        <is>
          <t>Aerospace &amp; Defense</t>
        </is>
      </c>
      <c r="D65" s="13" t="n">
        <v>254067</v>
      </c>
      <c r="E65" s="14" t="n">
        <v>3725.89</v>
      </c>
      <c r="F65" s="15" t="n">
        <v>0.008200000000000001</v>
      </c>
      <c r="G65" s="15" t="n"/>
    </row>
    <row r="66">
      <c r="A66" s="12" t="inlineStr">
        <is>
          <t>CG Power and Industrial Solutions Ltd.</t>
        </is>
      </c>
      <c r="B66" s="30" t="inlineStr">
        <is>
          <t>INE067A01029</t>
        </is>
      </c>
      <c r="C66" s="30" t="inlineStr">
        <is>
          <t>Electrical Equipment</t>
        </is>
      </c>
      <c r="D66" s="13" t="n">
        <v>574244</v>
      </c>
      <c r="E66" s="14" t="n">
        <v>3720.53</v>
      </c>
      <c r="F66" s="15" t="n">
        <v>0.008200000000000001</v>
      </c>
      <c r="G66" s="15" t="n"/>
    </row>
    <row r="67">
      <c r="A67" s="12" t="inlineStr">
        <is>
          <t>Titan Company Ltd.</t>
        </is>
      </c>
      <c r="B67" s="30" t="inlineStr">
        <is>
          <t>INE280A01028</t>
        </is>
      </c>
      <c r="C67" s="30" t="inlineStr">
        <is>
          <t>Consumer Durables</t>
        </is>
      </c>
      <c r="D67" s="13" t="n">
        <v>87880</v>
      </c>
      <c r="E67" s="14" t="n">
        <v>3560.46</v>
      </c>
      <c r="F67" s="15" t="n">
        <v>0.007900000000000001</v>
      </c>
      <c r="G67" s="15" t="n"/>
    </row>
    <row r="68">
      <c r="A68" s="12" t="inlineStr">
        <is>
          <t>JSW Energy Ltd.</t>
        </is>
      </c>
      <c r="B68" s="30" t="inlineStr">
        <is>
          <t>INE121E01018</t>
        </is>
      </c>
      <c r="C68" s="30" t="inlineStr">
        <is>
          <t>Power</t>
        </is>
      </c>
      <c r="D68" s="13" t="n">
        <v>736403</v>
      </c>
      <c r="E68" s="14" t="n">
        <v>3552.78</v>
      </c>
      <c r="F68" s="15" t="n">
        <v>0.007900000000000001</v>
      </c>
      <c r="G68" s="15" t="n"/>
    </row>
    <row r="69">
      <c r="A69" s="12" t="inlineStr">
        <is>
          <t>Mankind Pharma Ltd.</t>
        </is>
      </c>
      <c r="B69" s="30" t="inlineStr">
        <is>
          <t>INE634S01028</t>
        </is>
      </c>
      <c r="C69" s="30" t="inlineStr">
        <is>
          <t>Pharmaceuticals &amp; Biotechnology</t>
        </is>
      </c>
      <c r="D69" s="13" t="n">
        <v>159074</v>
      </c>
      <c r="E69" s="14" t="n">
        <v>3494.06</v>
      </c>
      <c r="F69" s="15" t="n">
        <v>0.0077</v>
      </c>
      <c r="G69" s="15" t="n"/>
    </row>
    <row r="70">
      <c r="A70" s="12" t="inlineStr">
        <is>
          <t>Birlasoft Ltd.</t>
        </is>
      </c>
      <c r="B70" s="30" t="inlineStr">
        <is>
          <t>INE836A01035</t>
        </is>
      </c>
      <c r="C70" s="30" t="inlineStr">
        <is>
          <t>IT - Software</t>
        </is>
      </c>
      <c r="D70" s="13" t="n">
        <v>800000</v>
      </c>
      <c r="E70" s="14" t="n">
        <v>3466.4</v>
      </c>
      <c r="F70" s="15" t="n">
        <v>0.0077</v>
      </c>
      <c r="G70" s="15" t="n"/>
    </row>
    <row r="71">
      <c r="A71" s="12" t="inlineStr">
        <is>
          <t>JK Cement Ltd.</t>
        </is>
      </c>
      <c r="B71" s="30" t="inlineStr">
        <is>
          <t>INE823G01014</t>
        </is>
      </c>
      <c r="C71" s="30" t="inlineStr">
        <is>
          <t>Cement &amp; Cement Products</t>
        </is>
      </c>
      <c r="D71" s="13" t="n">
        <v>62401</v>
      </c>
      <c r="E71" s="14" t="n">
        <v>3451.4</v>
      </c>
      <c r="F71" s="15" t="n">
        <v>0.0076</v>
      </c>
      <c r="G71" s="15" t="n"/>
    </row>
    <row r="72">
      <c r="A72" s="12" t="inlineStr">
        <is>
          <t>NTPC Ltd.</t>
        </is>
      </c>
      <c r="B72" s="30" t="inlineStr">
        <is>
          <t>INE733E01010</t>
        </is>
      </c>
      <c r="C72" s="30" t="inlineStr">
        <is>
          <t>Power</t>
        </is>
      </c>
      <c r="D72" s="13" t="n">
        <v>1044590</v>
      </c>
      <c r="E72" s="14" t="n">
        <v>3442.45</v>
      </c>
      <c r="F72" s="15" t="n">
        <v>0.0076</v>
      </c>
      <c r="G72" s="15" t="n"/>
    </row>
    <row r="73">
      <c r="A73" s="12" t="inlineStr">
        <is>
          <t>Schaeffler India Ltd.</t>
        </is>
      </c>
      <c r="B73" s="30" t="inlineStr">
        <is>
          <t>INE513A01022</t>
        </is>
      </c>
      <c r="C73" s="30" t="inlineStr">
        <is>
          <t>Auto Components</t>
        </is>
      </c>
      <c r="D73" s="13" t="n">
        <v>83232</v>
      </c>
      <c r="E73" s="14" t="n">
        <v>3228.57</v>
      </c>
      <c r="F73" s="15" t="n">
        <v>0.0071</v>
      </c>
      <c r="G73" s="15" t="n"/>
    </row>
    <row r="74">
      <c r="A74" s="12" t="inlineStr">
        <is>
          <t>IPCA Laboratories Ltd.</t>
        </is>
      </c>
      <c r="B74" s="30" t="inlineStr">
        <is>
          <t>INE571A01038</t>
        </is>
      </c>
      <c r="C74" s="30" t="inlineStr">
        <is>
          <t>Pharmaceuticals &amp; Biotechnology</t>
        </is>
      </c>
      <c r="D74" s="13" t="n">
        <v>221662</v>
      </c>
      <c r="E74" s="14" t="n">
        <v>3145.16</v>
      </c>
      <c r="F74" s="15" t="n">
        <v>0.007</v>
      </c>
      <c r="G74" s="15" t="n"/>
    </row>
    <row r="75">
      <c r="A75" s="12" t="inlineStr">
        <is>
          <t>The Indian Hotels Company Ltd.</t>
        </is>
      </c>
      <c r="B75" s="30" t="inlineStr">
        <is>
          <t>INE053A01029</t>
        </is>
      </c>
      <c r="C75" s="30" t="inlineStr">
        <is>
          <t>Leisure Services</t>
        </is>
      </c>
      <c r="D75" s="13" t="n">
        <v>418794</v>
      </c>
      <c r="E75" s="14" t="n">
        <v>3094.26</v>
      </c>
      <c r="F75" s="15" t="n">
        <v>0.0069</v>
      </c>
      <c r="G75" s="15" t="n"/>
    </row>
    <row r="76">
      <c r="A76" s="12" t="inlineStr">
        <is>
          <t>Asian Paints Ltd.</t>
        </is>
      </c>
      <c r="B76" s="30" t="inlineStr">
        <is>
          <t>INE021A01026</t>
        </is>
      </c>
      <c r="C76" s="30" t="inlineStr">
        <is>
          <t>Consumer Durables</t>
        </is>
      </c>
      <c r="D76" s="13" t="n">
        <v>110916</v>
      </c>
      <c r="E76" s="14" t="n">
        <v>3071.82</v>
      </c>
      <c r="F76" s="15" t="n">
        <v>0.0068</v>
      </c>
      <c r="G76" s="15" t="n"/>
    </row>
    <row r="77">
      <c r="A77" s="12" t="inlineStr">
        <is>
          <t>Power Mech Projects Ltd.</t>
        </is>
      </c>
      <c r="B77" s="30" t="inlineStr">
        <is>
          <t>INE211R01019</t>
        </is>
      </c>
      <c r="C77" s="30" t="inlineStr">
        <is>
          <t>Construction</t>
        </is>
      </c>
      <c r="D77" s="13" t="n">
        <v>128366</v>
      </c>
      <c r="E77" s="14" t="n">
        <v>2941.64</v>
      </c>
      <c r="F77" s="15" t="n">
        <v>0.0065</v>
      </c>
      <c r="G77" s="15" t="n"/>
    </row>
    <row r="78">
      <c r="A78" s="12" t="inlineStr">
        <is>
          <t>Hindustan Aeronautics Ltd.</t>
        </is>
      </c>
      <c r="B78" s="30" t="inlineStr">
        <is>
          <t>INE066F01020</t>
        </is>
      </c>
      <c r="C78" s="30" t="inlineStr">
        <is>
          <t>Aerospace &amp; Defense</t>
        </is>
      </c>
      <c r="D78" s="13" t="n">
        <v>66639</v>
      </c>
      <c r="E78" s="14" t="n">
        <v>2924.59</v>
      </c>
      <c r="F78" s="15" t="n">
        <v>0.0065</v>
      </c>
      <c r="G78" s="15" t="n"/>
    </row>
    <row r="79">
      <c r="A79" s="12" t="inlineStr">
        <is>
          <t>Jubilant Foodworks Ltd.</t>
        </is>
      </c>
      <c r="B79" s="30" t="inlineStr">
        <is>
          <t>INE797F01020</t>
        </is>
      </c>
      <c r="C79" s="30" t="inlineStr">
        <is>
          <t>Leisure Services</t>
        </is>
      </c>
      <c r="D79" s="13" t="n">
        <v>502805</v>
      </c>
      <c r="E79" s="14" t="n">
        <v>2808.67</v>
      </c>
      <c r="F79" s="15" t="n">
        <v>0.0062</v>
      </c>
      <c r="G79" s="15" t="n"/>
    </row>
    <row r="80">
      <c r="A80" s="12" t="inlineStr">
        <is>
          <t>Ultratech Cement Ltd.</t>
        </is>
      </c>
      <c r="B80" s="30" t="inlineStr">
        <is>
          <t>INE481G01011</t>
        </is>
      </c>
      <c r="C80" s="30" t="inlineStr">
        <is>
          <t>Cement &amp; Cement Products</t>
        </is>
      </c>
      <c r="D80" s="13" t="n">
        <v>23419</v>
      </c>
      <c r="E80" s="14" t="n">
        <v>2759.69</v>
      </c>
      <c r="F80" s="15" t="n">
        <v>0.0061</v>
      </c>
      <c r="G80" s="15" t="n"/>
    </row>
    <row r="81">
      <c r="A81" s="12" t="inlineStr">
        <is>
          <t>Kotak Mahindra Bank Ltd.</t>
        </is>
      </c>
      <c r="B81" s="30" t="inlineStr">
        <is>
          <t>INE237A01028</t>
        </is>
      </c>
      <c r="C81" s="30" t="inlineStr">
        <is>
          <t>Banks</t>
        </is>
      </c>
      <c r="D81" s="13" t="n">
        <v>123818</v>
      </c>
      <c r="E81" s="14" t="n">
        <v>2725.36</v>
      </c>
      <c r="F81" s="15" t="n">
        <v>0.006</v>
      </c>
      <c r="G81" s="15" t="n"/>
    </row>
    <row r="82">
      <c r="A82" s="12" t="inlineStr">
        <is>
          <t>Trent Ltd.</t>
        </is>
      </c>
      <c r="B82" s="30" t="inlineStr">
        <is>
          <t>INE849A01020</t>
        </is>
      </c>
      <c r="C82" s="30" t="inlineStr">
        <is>
          <t>Retailing</t>
        </is>
      </c>
      <c r="D82" s="13" t="n">
        <v>60069</v>
      </c>
      <c r="E82" s="14" t="n">
        <v>2570.35</v>
      </c>
      <c r="F82" s="15" t="n">
        <v>0.0057</v>
      </c>
      <c r="G82" s="15" t="n"/>
    </row>
    <row r="83">
      <c r="A83" s="12" t="inlineStr">
        <is>
          <t>L&amp;T Finance Ltd.</t>
        </is>
      </c>
      <c r="B83" s="30" t="inlineStr">
        <is>
          <t>INE498L01015</t>
        </is>
      </c>
      <c r="C83" s="30" t="inlineStr">
        <is>
          <t>Finance</t>
        </is>
      </c>
      <c r="D83" s="13" t="n">
        <v>806805</v>
      </c>
      <c r="E83" s="14" t="n">
        <v>2549.1</v>
      </c>
      <c r="F83" s="15" t="n">
        <v>0.0056</v>
      </c>
      <c r="G83" s="15" t="n"/>
    </row>
    <row r="84">
      <c r="A84" s="12" t="inlineStr">
        <is>
          <t>India Shelter Finance Corporation Ltd.</t>
        </is>
      </c>
      <c r="B84" s="30" t="inlineStr">
        <is>
          <t>INE922K01024</t>
        </is>
      </c>
      <c r="C84" s="30" t="inlineStr">
        <is>
          <t>Finance</t>
        </is>
      </c>
      <c r="D84" s="13" t="n">
        <v>304443</v>
      </c>
      <c r="E84" s="14" t="n">
        <v>2447.27</v>
      </c>
      <c r="F84" s="15" t="n">
        <v>0.0054</v>
      </c>
      <c r="G84" s="15" t="n"/>
    </row>
    <row r="85">
      <c r="A85" s="12" t="inlineStr">
        <is>
          <t>Indus Towers Ltd.</t>
        </is>
      </c>
      <c r="B85" s="30" t="inlineStr">
        <is>
          <t>INE121J01017</t>
        </is>
      </c>
      <c r="C85" s="30" t="inlineStr">
        <is>
          <t>Telecom - Services</t>
        </is>
      </c>
      <c r="D85" s="13" t="n">
        <v>571393</v>
      </c>
      <c r="E85" s="14" t="n">
        <v>2392.71</v>
      </c>
      <c r="F85" s="15" t="n">
        <v>0.0053</v>
      </c>
      <c r="G85" s="15" t="n"/>
    </row>
    <row r="86">
      <c r="A86" s="12" t="inlineStr">
        <is>
          <t>Vishal Mega Mart Ltd</t>
        </is>
      </c>
      <c r="B86" s="30" t="inlineStr">
        <is>
          <t>INE01EA01019</t>
        </is>
      </c>
      <c r="C86" s="30" t="inlineStr">
        <is>
          <t>Retailing</t>
        </is>
      </c>
      <c r="D86" s="13" t="n">
        <v>1672076</v>
      </c>
      <c r="E86" s="14" t="n">
        <v>2280.21</v>
      </c>
      <c r="F86" s="15" t="n">
        <v>0.005</v>
      </c>
      <c r="G86" s="15" t="n"/>
    </row>
    <row r="87">
      <c r="A87" s="12" t="inlineStr">
        <is>
          <t>HCL Technologies Ltd.</t>
        </is>
      </c>
      <c r="B87" s="30" t="inlineStr">
        <is>
          <t>INE860A01027</t>
        </is>
      </c>
      <c r="C87" s="30" t="inlineStr">
        <is>
          <t>IT - Software</t>
        </is>
      </c>
      <c r="D87" s="13" t="n">
        <v>139392</v>
      </c>
      <c r="E87" s="14" t="n">
        <v>2262.75</v>
      </c>
      <c r="F87" s="15" t="n">
        <v>0.005</v>
      </c>
      <c r="G87" s="15" t="n"/>
    </row>
    <row r="88">
      <c r="A88" s="12" t="inlineStr">
        <is>
          <t>Bharti Hexacom Ltd.</t>
        </is>
      </c>
      <c r="B88" s="30" t="inlineStr">
        <is>
          <t>INE343G01021</t>
        </is>
      </c>
      <c r="C88" s="30" t="inlineStr">
        <is>
          <t>Telecom - Services</t>
        </is>
      </c>
      <c r="D88" s="13" t="n">
        <v>119362</v>
      </c>
      <c r="E88" s="14" t="n">
        <v>2174.42</v>
      </c>
      <c r="F88" s="15" t="n">
        <v>0.0048</v>
      </c>
      <c r="G88" s="15" t="n"/>
    </row>
    <row r="89">
      <c r="A89" s="12" t="inlineStr">
        <is>
          <t>Divi's Laboratories Ltd.</t>
        </is>
      </c>
      <c r="B89" s="30" t="inlineStr">
        <is>
          <t>INE361B01024</t>
        </is>
      </c>
      <c r="C89" s="30" t="inlineStr">
        <is>
          <t>Pharmaceuticals &amp; Biotechnology</t>
        </is>
      </c>
      <c r="D89" s="13" t="n">
        <v>31616</v>
      </c>
      <c r="E89" s="14" t="n">
        <v>2021.05</v>
      </c>
      <c r="F89" s="15" t="n">
        <v>0.0045</v>
      </c>
      <c r="G89" s="15" t="n"/>
    </row>
    <row r="90">
      <c r="A90" s="12" t="inlineStr">
        <is>
          <t>ITC Hotels Ltd.</t>
        </is>
      </c>
      <c r="B90" s="30" t="inlineStr">
        <is>
          <t>INE379A01028</t>
        </is>
      </c>
      <c r="C90" s="30" t="inlineStr">
        <is>
          <t>Leisure Services</t>
        </is>
      </c>
      <c r="D90" s="13" t="n">
        <v>1004883</v>
      </c>
      <c r="E90" s="14" t="n">
        <v>1983.94</v>
      </c>
      <c r="F90" s="15" t="n">
        <v>0.0044</v>
      </c>
      <c r="G90" s="15" t="n"/>
    </row>
    <row r="91">
      <c r="A91" s="12" t="inlineStr">
        <is>
          <t>Triveni Turbine Ltd.</t>
        </is>
      </c>
      <c r="B91" s="30" t="inlineStr">
        <is>
          <t>INE152M01016</t>
        </is>
      </c>
      <c r="C91" s="30" t="inlineStr">
        <is>
          <t>Electrical Equipment</t>
        </is>
      </c>
      <c r="D91" s="13" t="n">
        <v>333171</v>
      </c>
      <c r="E91" s="14" t="n">
        <v>1793.29</v>
      </c>
      <c r="F91" s="15" t="n">
        <v>0.004</v>
      </c>
      <c r="G91" s="15" t="n"/>
    </row>
    <row r="92">
      <c r="A92" s="12" t="inlineStr">
        <is>
          <t>Jubilant Ingrevia Ltd.</t>
        </is>
      </c>
      <c r="B92" s="30" t="inlineStr">
        <is>
          <t>INE0BY001018</t>
        </is>
      </c>
      <c r="C92" s="30" t="inlineStr">
        <is>
          <t>Chemicals &amp; Petrochemicals</t>
        </is>
      </c>
      <c r="D92" s="13" t="n">
        <v>248533</v>
      </c>
      <c r="E92" s="14" t="n">
        <v>1748.31</v>
      </c>
      <c r="F92" s="15" t="n">
        <v>0.0039</v>
      </c>
      <c r="G92" s="15" t="n"/>
    </row>
    <row r="93">
      <c r="A93" s="12" t="inlineStr">
        <is>
          <t>Titagarh Rail Systems Ltd.</t>
        </is>
      </c>
      <c r="B93" s="30" t="inlineStr">
        <is>
          <t>INE615H01020</t>
        </is>
      </c>
      <c r="C93" s="30" t="inlineStr">
        <is>
          <t>Industrial Manufacturing</t>
        </is>
      </c>
      <c r="D93" s="13" t="n">
        <v>191352</v>
      </c>
      <c r="E93" s="14" t="n">
        <v>1706.76</v>
      </c>
      <c r="F93" s="15" t="n">
        <v>0.0038</v>
      </c>
      <c r="G93" s="15" t="n"/>
    </row>
    <row r="94">
      <c r="A94" s="12" t="inlineStr">
        <is>
          <t>TBO Tek Ltd.</t>
        </is>
      </c>
      <c r="B94" s="30" t="inlineStr">
        <is>
          <t>INE673O01025</t>
        </is>
      </c>
      <c r="C94" s="30" t="inlineStr">
        <is>
          <t>Leisure Services</t>
        </is>
      </c>
      <c r="D94" s="13" t="n">
        <v>95290</v>
      </c>
      <c r="E94" s="14" t="n">
        <v>1584.39</v>
      </c>
      <c r="F94" s="15" t="n">
        <v>0.0035</v>
      </c>
      <c r="G94" s="15" t="n"/>
    </row>
    <row r="95">
      <c r="A95" s="12" t="inlineStr">
        <is>
          <t>Creditaccess Grameen Ltd.</t>
        </is>
      </c>
      <c r="B95" s="30" t="inlineStr">
        <is>
          <t>INE741K01010</t>
        </is>
      </c>
      <c r="C95" s="30" t="inlineStr">
        <is>
          <t>Finance</t>
        </is>
      </c>
      <c r="D95" s="13" t="n">
        <v>115906</v>
      </c>
      <c r="E95" s="14" t="n">
        <v>1476.18</v>
      </c>
      <c r="F95" s="15" t="n">
        <v>0.0033</v>
      </c>
      <c r="G95" s="15" t="n"/>
    </row>
    <row r="96">
      <c r="A96" s="12" t="inlineStr">
        <is>
          <t>GMM Pfaudler Ltd.</t>
        </is>
      </c>
      <c r="B96" s="30" t="inlineStr">
        <is>
          <t>INE541A01023</t>
        </is>
      </c>
      <c r="C96" s="30" t="inlineStr">
        <is>
          <t>Industrial Manufacturing</t>
        </is>
      </c>
      <c r="D96" s="13" t="n">
        <v>124437</v>
      </c>
      <c r="E96" s="14" t="n">
        <v>1374.41</v>
      </c>
      <c r="F96" s="15" t="n">
        <v>0.003</v>
      </c>
      <c r="G96" s="15" t="n"/>
    </row>
    <row r="97">
      <c r="A97" s="12" t="inlineStr">
        <is>
          <t>NTPC Green Energy Ltd.</t>
        </is>
      </c>
      <c r="B97" s="30" t="inlineStr">
        <is>
          <t>INE0ONG01011</t>
        </is>
      </c>
      <c r="C97" s="30" t="inlineStr">
        <is>
          <t>Power</t>
        </is>
      </c>
      <c r="D97" s="13" t="n">
        <v>1064808</v>
      </c>
      <c r="E97" s="14" t="n">
        <v>1006.78</v>
      </c>
      <c r="F97" s="15" t="n">
        <v>0.0022</v>
      </c>
      <c r="G97" s="15" t="n"/>
    </row>
    <row r="98">
      <c r="A98" s="12" t="inlineStr">
        <is>
          <t>Pine Labs Ltd.</t>
        </is>
      </c>
      <c r="B98" s="30" t="inlineStr">
        <is>
          <t>INE15B701018</t>
        </is>
      </c>
      <c r="C98" s="30" t="inlineStr">
        <is>
          <t>Financial Technology (Fintech)</t>
        </is>
      </c>
      <c r="D98" s="13" t="n">
        <v>203613</v>
      </c>
      <c r="E98" s="14" t="n">
        <v>487.31</v>
      </c>
      <c r="F98" s="15" t="n">
        <v>0.0011</v>
      </c>
      <c r="G98" s="15" t="n"/>
    </row>
    <row r="99">
      <c r="A99" s="16" t="inlineStr">
        <is>
          <t>Sub Total</t>
        </is>
      </c>
      <c r="B99" s="31" t="n"/>
      <c r="C99" s="31" t="n"/>
      <c r="D99" s="17" t="n"/>
      <c r="E99" s="37" t="n">
        <v>442147.24</v>
      </c>
      <c r="F99" s="38" t="n">
        <v>0.9786</v>
      </c>
      <c r="G99" s="20" t="n"/>
    </row>
    <row r="100">
      <c r="A100" s="16" t="n"/>
      <c r="B100" s="31" t="n"/>
      <c r="C100" s="31" t="n"/>
      <c r="D100" s="17" t="n"/>
      <c r="E100" s="41" t="n"/>
      <c r="F100" s="20" t="n"/>
      <c r="G100" s="20" t="n"/>
    </row>
    <row r="101">
      <c r="A101" s="16" t="n"/>
      <c r="B101" s="31" t="n"/>
      <c r="C101" s="31" t="n"/>
      <c r="D101" s="17" t="n"/>
      <c r="E101" s="41" t="n"/>
      <c r="F101" s="20" t="n"/>
      <c r="G101" s="20" t="n"/>
    </row>
    <row r="102">
      <c r="A102" s="16" t="n"/>
      <c r="B102" s="31" t="n"/>
      <c r="C102" s="31" t="n"/>
      <c r="D102" s="17" t="n"/>
      <c r="E102" s="41" t="n"/>
      <c r="F102" s="20" t="n"/>
      <c r="G102" s="20" t="n"/>
    </row>
    <row r="103">
      <c r="A103" s="16" t="n"/>
      <c r="B103" s="31" t="n"/>
      <c r="C103" s="31" t="n"/>
      <c r="D103" s="17" t="n"/>
      <c r="E103" s="41" t="n"/>
      <c r="F103" s="20" t="n"/>
      <c r="G103" s="20" t="n"/>
    </row>
    <row r="104">
      <c r="A104" s="60" t="inlineStr">
        <is>
          <t>Debt Instruments</t>
        </is>
      </c>
      <c r="B104" s="31" t="n"/>
      <c r="C104" s="31" t="n"/>
      <c r="D104" s="17" t="n"/>
      <c r="E104" s="41" t="n"/>
      <c r="F104" s="20" t="n"/>
      <c r="G104" s="20" t="n"/>
    </row>
    <row r="105">
      <c r="A105" s="60" t="inlineStr">
        <is>
          <t>(a) Non-convertible Preference share</t>
        </is>
      </c>
      <c r="B105" s="30" t="n"/>
      <c r="C105" s="30" t="n"/>
      <c r="D105" s="13" t="n"/>
      <c r="E105" s="14" t="n"/>
      <c r="F105" s="15" t="n"/>
      <c r="G105" s="15" t="n"/>
    </row>
    <row r="106">
      <c r="A106" s="60" t="inlineStr">
        <is>
          <t>Listed / Awaiting listing on Stock Exchanges</t>
        </is>
      </c>
      <c r="B106" s="30" t="n"/>
      <c r="C106" s="30" t="n"/>
      <c r="D106" s="13" t="n"/>
      <c r="E106" s="14" t="n"/>
      <c r="F106" s="15" t="n"/>
      <c r="G106" s="15" t="n"/>
    </row>
    <row r="107">
      <c r="A107" s="12" t="inlineStr">
        <is>
          <t>6% TVS MOTOR CO LTD NCRPS 01-09-2026</t>
        </is>
      </c>
      <c r="B107" s="30" t="inlineStr">
        <is>
          <t>INE494B04019</t>
        </is>
      </c>
      <c r="C107" s="30" t="inlineStr">
        <is>
          <t>Automobiles</t>
        </is>
      </c>
      <c r="D107" s="13" t="n">
        <v>560944</v>
      </c>
      <c r="E107" s="14" t="n">
        <v>57.14</v>
      </c>
      <c r="F107" s="15" t="n">
        <v>0.0001</v>
      </c>
      <c r="G107" s="15" t="n">
        <v>0.06105</v>
      </c>
    </row>
    <row r="108">
      <c r="A108" s="16" t="inlineStr">
        <is>
          <t>Sub Total</t>
        </is>
      </c>
      <c r="B108" s="31" t="n"/>
      <c r="C108" s="31" t="n"/>
      <c r="D108" s="17" t="n"/>
      <c r="E108" s="37" t="n">
        <v>57.14</v>
      </c>
      <c r="F108" s="38" t="n">
        <v>0.0001</v>
      </c>
      <c r="G108" s="20" t="n"/>
    </row>
    <row r="109">
      <c r="A109" s="21" t="inlineStr">
        <is>
          <t>TOTAL</t>
        </is>
      </c>
      <c r="B109" s="32" t="n"/>
      <c r="C109" s="32" t="n"/>
      <c r="D109" s="22" t="n"/>
      <c r="E109" s="27" t="n">
        <v>442204.38</v>
      </c>
      <c r="F109" s="28" t="n">
        <v>0.9787</v>
      </c>
      <c r="G109" s="20" t="n"/>
    </row>
    <row r="110">
      <c r="A110" s="12" t="n"/>
      <c r="B110" s="30" t="n"/>
      <c r="C110" s="30" t="n"/>
      <c r="D110" s="13" t="n"/>
      <c r="E110" s="14" t="n"/>
      <c r="F110" s="15" t="n"/>
      <c r="G110" s="15" t="n"/>
    </row>
    <row r="111">
      <c r="A111" s="12" t="n"/>
      <c r="B111" s="30" t="n"/>
      <c r="C111" s="30" t="n"/>
      <c r="D111" s="13" t="n"/>
      <c r="E111" s="14" t="n"/>
      <c r="F111" s="15" t="n"/>
      <c r="G111" s="15" t="n"/>
    </row>
    <row r="112">
      <c r="A112" s="16" t="inlineStr">
        <is>
          <t>Investment in Mutual fund</t>
        </is>
      </c>
      <c r="B112" s="30" t="n"/>
      <c r="C112" s="30" t="n"/>
      <c r="D112" s="13" t="n"/>
      <c r="E112" s="14" t="n"/>
      <c r="F112" s="15" t="n"/>
      <c r="G112" s="15" t="n"/>
    </row>
    <row r="113">
      <c r="A113" s="12" t="inlineStr">
        <is>
          <t>EDELWEISS MONEY MARKET FUND - DIRECT PL</t>
        </is>
      </c>
      <c r="B113" s="30" t="inlineStr">
        <is>
          <t>INF843K01CE1</t>
        </is>
      </c>
      <c r="C113" s="30" t="n"/>
      <c r="D113" s="13" t="n">
        <v>0.0001</v>
      </c>
      <c r="E113" s="14" t="n">
        <v>0</v>
      </c>
      <c r="F113" s="15" t="n">
        <v>0</v>
      </c>
      <c r="G113" s="15" t="n"/>
    </row>
    <row r="114">
      <c r="A114" s="12" t="n"/>
      <c r="B114" s="30" t="n"/>
      <c r="C114" s="30" t="n"/>
      <c r="D114" s="13" t="n"/>
      <c r="E114" s="14" t="n"/>
      <c r="F114" s="15" t="n"/>
      <c r="G114" s="15" t="n"/>
    </row>
    <row r="115">
      <c r="A115" s="21" t="inlineStr">
        <is>
          <t>TOTAL</t>
        </is>
      </c>
      <c r="B115" s="32" t="n"/>
      <c r="C115" s="32" t="n"/>
      <c r="D115" s="22" t="n"/>
      <c r="E115" s="18" t="n">
        <v>0</v>
      </c>
      <c r="F115" s="19" t="n">
        <v>0</v>
      </c>
      <c r="G115" s="20" t="n"/>
    </row>
    <row r="116">
      <c r="A116" s="12" t="n"/>
      <c r="B116" s="30" t="n"/>
      <c r="C116" s="30" t="n"/>
      <c r="D116" s="13" t="n"/>
      <c r="E116" s="14" t="n"/>
      <c r="F116" s="15" t="n"/>
      <c r="G116" s="15" t="n"/>
    </row>
    <row r="117">
      <c r="A117" s="16" t="inlineStr">
        <is>
          <t>TREPS / Reverse Repo</t>
        </is>
      </c>
      <c r="B117" s="30" t="n"/>
      <c r="C117" s="30" t="n"/>
      <c r="D117" s="13" t="n"/>
      <c r="E117" s="14" t="n"/>
      <c r="F117" s="15" t="n"/>
      <c r="G117" s="15" t="n"/>
    </row>
    <row r="118">
      <c r="A118" s="12" t="inlineStr">
        <is>
          <t>Clearing Corporation of India Ltd.</t>
        </is>
      </c>
      <c r="B118" s="30" t="n"/>
      <c r="C118" s="30" t="n"/>
      <c r="D118" s="13" t="n"/>
      <c r="E118" s="14" t="n">
        <v>10107.52</v>
      </c>
      <c r="F118" s="15" t="n">
        <v>0.0224</v>
      </c>
      <c r="G118" s="15" t="n">
        <v>0.053335</v>
      </c>
    </row>
    <row r="119">
      <c r="A119" s="16" t="inlineStr">
        <is>
          <t>Sub Total</t>
        </is>
      </c>
      <c r="B119" s="31" t="n"/>
      <c r="C119" s="31" t="n"/>
      <c r="D119" s="17" t="n"/>
      <c r="E119" s="37" t="n">
        <v>10107.52</v>
      </c>
      <c r="F119" s="38" t="n">
        <v>0.0224</v>
      </c>
      <c r="G119" s="20" t="n"/>
    </row>
    <row r="120">
      <c r="A120" s="12" t="n"/>
      <c r="B120" s="30" t="n"/>
      <c r="C120" s="30" t="n"/>
      <c r="D120" s="13" t="n"/>
      <c r="E120" s="14" t="n"/>
      <c r="F120" s="15" t="n"/>
      <c r="G120" s="15" t="n"/>
    </row>
    <row r="121">
      <c r="A121" s="21" t="inlineStr">
        <is>
          <t>TOTAL</t>
        </is>
      </c>
      <c r="B121" s="32" t="n"/>
      <c r="C121" s="32" t="n"/>
      <c r="D121" s="22" t="n"/>
      <c r="E121" s="18" t="n">
        <v>10107.52</v>
      </c>
      <c r="F121" s="19" t="n">
        <v>0.0224</v>
      </c>
      <c r="G121" s="20" t="n"/>
    </row>
    <row r="122">
      <c r="A122" s="12" t="inlineStr">
        <is>
          <t>Accrued Interest</t>
        </is>
      </c>
      <c r="B122" s="30" t="n"/>
      <c r="C122" s="30" t="n"/>
      <c r="D122" s="13" t="n"/>
      <c r="E122" s="14" t="n">
        <v>1.4769445</v>
      </c>
      <c r="F122" s="15" t="n">
        <v>3e-06</v>
      </c>
      <c r="G122" s="15" t="n"/>
    </row>
    <row r="123">
      <c r="A123" s="12" t="inlineStr">
        <is>
          <t>Net Receivables/(Payables)</t>
        </is>
      </c>
      <c r="B123" s="30" t="n"/>
      <c r="C123" s="30" t="n"/>
      <c r="D123" s="13" t="n"/>
      <c r="E123" s="23" t="n">
        <v>-622.6369445</v>
      </c>
      <c r="F123" s="24" t="n">
        <v>-0.001103</v>
      </c>
      <c r="G123" s="15" t="n">
        <v>0.053334</v>
      </c>
    </row>
    <row r="124">
      <c r="A124" s="25" t="inlineStr">
        <is>
          <t>GRAND TOTAL</t>
        </is>
      </c>
      <c r="B124" s="33" t="n"/>
      <c r="C124" s="33" t="n"/>
      <c r="D124" s="26" t="n"/>
      <c r="E124" s="27" t="n">
        <v>451690.74</v>
      </c>
      <c r="F124" s="28" t="n">
        <v>1</v>
      </c>
      <c r="G124" s="28" t="n"/>
    </row>
    <row r="129">
      <c r="A129" s="74" t="inlineStr">
        <is>
          <t>Notes:</t>
        </is>
      </c>
    </row>
    <row r="130">
      <c r="A130" s="48" t="inlineStr">
        <is>
          <t>1. Security in default beyond its maturiy date</t>
        </is>
      </c>
      <c r="B130" s="34" t="inlineStr">
        <is>
          <t>NIL</t>
        </is>
      </c>
    </row>
    <row r="131">
      <c r="A131" t="inlineStr">
        <is>
          <t>2. NAV at the beginning of the period (Rs. per unit)</t>
        </is>
      </c>
    </row>
    <row r="132">
      <c r="A132" t="inlineStr">
        <is>
          <t>Plan /option (Face Value 10)</t>
        </is>
      </c>
      <c r="B132" t="inlineStr">
        <is>
          <t>As on</t>
        </is>
      </c>
      <c r="C132" t="inlineStr">
        <is>
          <t>As on</t>
        </is>
      </c>
    </row>
    <row r="133">
      <c r="B133" s="49" t="n">
        <v>45989</v>
      </c>
      <c r="C133" s="49" t="n">
        <v>46022</v>
      </c>
    </row>
    <row r="134">
      <c r="A134" t="inlineStr">
        <is>
          <t>Direct Plan Growth Option</t>
        </is>
      </c>
      <c r="B134" t="n">
        <v>106.473</v>
      </c>
      <c r="C134" t="n">
        <v>106.845</v>
      </c>
    </row>
    <row r="135">
      <c r="A135" t="inlineStr">
        <is>
          <t>Direct Plan IDCW Option</t>
        </is>
      </c>
      <c r="B135" t="n">
        <v>41.299</v>
      </c>
      <c r="C135" t="n">
        <v>41.443</v>
      </c>
    </row>
    <row r="136">
      <c r="A136" t="inlineStr">
        <is>
          <t>Regular Plan Growth Option</t>
        </is>
      </c>
      <c r="B136" t="n">
        <v>90.045</v>
      </c>
      <c r="C136" t="n">
        <v>90.24299999999999</v>
      </c>
    </row>
    <row r="137">
      <c r="A137" t="inlineStr">
        <is>
          <t>Regular Plan IDCW Option</t>
        </is>
      </c>
      <c r="B137" t="n">
        <v>34.342</v>
      </c>
      <c r="C137" t="n">
        <v>34.417</v>
      </c>
    </row>
    <row r="139">
      <c r="A139" t="inlineStr">
        <is>
          <t xml:space="preserve">3. Total Dividend (Net) declared during the month </t>
        </is>
      </c>
      <c r="B139" s="34" t="inlineStr">
        <is>
          <t>NIL</t>
        </is>
      </c>
    </row>
    <row r="140">
      <c r="A140" t="inlineStr">
        <is>
          <t>4. Bonus was declared during the month</t>
        </is>
      </c>
      <c r="B140" s="34" t="inlineStr">
        <is>
          <t>NIL</t>
        </is>
      </c>
    </row>
    <row r="141" ht="29" customHeight="1">
      <c r="A141" s="48" t="inlineStr">
        <is>
          <t>5. Investment in Repo of Corporate Debt Securities during the month ended December 31, 2025</t>
        </is>
      </c>
      <c r="B141" s="34" t="inlineStr">
        <is>
          <t>NIL</t>
        </is>
      </c>
    </row>
    <row r="142" ht="29" customHeight="1">
      <c r="A142" s="48" t="inlineStr">
        <is>
          <t>6. Investment in foreign securities/ADRs/GDRs at the end of the month</t>
        </is>
      </c>
      <c r="B142" s="34" t="inlineStr">
        <is>
          <t>NIL</t>
        </is>
      </c>
    </row>
    <row r="143">
      <c r="A143" t="inlineStr">
        <is>
          <t>7. Portfolio Turnover Ratio</t>
        </is>
      </c>
      <c r="B143" s="51" t="n">
        <v>0.23</v>
      </c>
    </row>
    <row r="144" ht="43.5" customHeight="1">
      <c r="A144" s="48" t="inlineStr">
        <is>
          <t>8. Total gross exposure to derivative instruments (excluding reversed positions) at the end of the month (Rs. in Lakhs)</t>
        </is>
      </c>
      <c r="B144" s="34" t="inlineStr">
        <is>
          <t>NIL</t>
        </is>
      </c>
    </row>
    <row r="145">
      <c r="B145" s="34" t="n"/>
    </row>
    <row r="146" ht="29" customHeight="1">
      <c r="A146" s="48" t="inlineStr">
        <is>
          <t>9. Margin Deposits includes Margin money placed on derivatives other than margin money placed with bank</t>
        </is>
      </c>
      <c r="B146" s="34" t="inlineStr">
        <is>
          <t>NIL</t>
        </is>
      </c>
    </row>
    <row r="147" ht="29" customHeight="1">
      <c r="A147" s="48" t="inlineStr">
        <is>
          <t>10. Value of investment made by other schemes under same management (Rs. In Lakhs)</t>
        </is>
      </c>
      <c r="B147" t="n">
        <v>1701.45</v>
      </c>
    </row>
    <row r="148" ht="29" customHeight="1">
      <c r="A148" s="48" t="inlineStr">
        <is>
          <t>11. Number of instance of deviation In valuation of securities</t>
        </is>
      </c>
      <c r="B148" s="34" t="inlineStr">
        <is>
          <t>NIL</t>
        </is>
      </c>
    </row>
    <row r="149" ht="29" customHeight="1">
      <c r="A149" s="48" t="inlineStr">
        <is>
          <t>12. Total value and percentage of illiquid equity shares / securities</t>
        </is>
      </c>
      <c r="B149" s="34" t="inlineStr">
        <is>
          <t>NIL</t>
        </is>
      </c>
    </row>
    <row r="151" ht="70" customHeight="1">
      <c r="A151" s="76" t="inlineStr">
        <is>
          <t>Scheme Name</t>
        </is>
      </c>
      <c r="B151" s="76" t="inlineStr">
        <is>
          <t>Risk- O - Meter</t>
        </is>
      </c>
      <c r="C151" s="76" t="inlineStr">
        <is>
          <t>Benchmark of the Scheme</t>
        </is>
      </c>
      <c r="D151" s="76" t="inlineStr">
        <is>
          <t>Benchmark Risk-o-meter</t>
        </is>
      </c>
    </row>
    <row r="152" ht="70" customHeight="1">
      <c r="A152" s="76" t="inlineStr">
        <is>
          <t>Edelweiss Large and Mid Cap Fund</t>
        </is>
      </c>
      <c r="B152" s="76" t="n"/>
      <c r="C152" s="76" t="inlineStr">
        <is>
          <t>Nifty LargeMidcap 250 Index - TRI</t>
        </is>
      </c>
      <c r="D152" s="76" t="n"/>
      <c r="E152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G193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AGGRESSIVE HYBRID FUND AS ON DECEMBER 31, 2025</t>
        </is>
      </c>
    </row>
    <row r="2" ht="35" customHeight="1">
      <c r="A2" s="75" t="inlineStr">
        <is>
          <t>(An open ended hybrid scheme investing predominantly in equity and equity related instruments)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HDFC Bank Ltd.</t>
        </is>
      </c>
      <c r="B8" s="30" t="inlineStr">
        <is>
          <t>INE040A01034</t>
        </is>
      </c>
      <c r="C8" s="30" t="inlineStr">
        <is>
          <t>Banks</t>
        </is>
      </c>
      <c r="D8" s="13" t="n">
        <v>1613634</v>
      </c>
      <c r="E8" s="14" t="n">
        <v>15994.34</v>
      </c>
      <c r="F8" s="15" t="n">
        <v>0.046</v>
      </c>
      <c r="G8" s="15" t="n"/>
    </row>
    <row r="9">
      <c r="A9" s="12" t="inlineStr">
        <is>
          <t>ICICI Bank Ltd.</t>
        </is>
      </c>
      <c r="B9" s="30" t="inlineStr">
        <is>
          <t>INE090A01021</t>
        </is>
      </c>
      <c r="C9" s="30" t="inlineStr">
        <is>
          <t>Banks</t>
        </is>
      </c>
      <c r="D9" s="13" t="n">
        <v>1110789</v>
      </c>
      <c r="E9" s="14" t="n">
        <v>14916.79</v>
      </c>
      <c r="F9" s="15" t="n">
        <v>0.0429</v>
      </c>
      <c r="G9" s="15" t="n"/>
    </row>
    <row r="10">
      <c r="A10" s="12" t="inlineStr">
        <is>
          <t>State Bank of India</t>
        </is>
      </c>
      <c r="B10" s="30" t="inlineStr">
        <is>
          <t>INE062A01020</t>
        </is>
      </c>
      <c r="C10" s="30" t="inlineStr">
        <is>
          <t>Banks</t>
        </is>
      </c>
      <c r="D10" s="13" t="n">
        <v>1264882</v>
      </c>
      <c r="E10" s="14" t="n">
        <v>12423.67</v>
      </c>
      <c r="F10" s="15" t="n">
        <v>0.0357</v>
      </c>
      <c r="G10" s="15" t="n"/>
    </row>
    <row r="11">
      <c r="A11" s="12" t="inlineStr">
        <is>
          <t>Bharti Airtel Ltd.</t>
        </is>
      </c>
      <c r="B11" s="30" t="inlineStr">
        <is>
          <t>INE397D01024</t>
        </is>
      </c>
      <c r="C11" s="30" t="inlineStr">
        <is>
          <t>Telecom - Services</t>
        </is>
      </c>
      <c r="D11" s="13" t="n">
        <v>583607</v>
      </c>
      <c r="E11" s="14" t="n">
        <v>12288.43</v>
      </c>
      <c r="F11" s="15" t="n">
        <v>0.0353</v>
      </c>
      <c r="G11" s="15" t="n"/>
    </row>
    <row r="12">
      <c r="A12" s="12" t="inlineStr">
        <is>
          <t>Reliance Industries Ltd.</t>
        </is>
      </c>
      <c r="B12" s="30" t="inlineStr">
        <is>
          <t>INE002A01018</t>
        </is>
      </c>
      <c r="C12" s="30" t="inlineStr">
        <is>
          <t>Petroleum Products</t>
        </is>
      </c>
      <c r="D12" s="13" t="n">
        <v>647748</v>
      </c>
      <c r="E12" s="14" t="n">
        <v>10172.23</v>
      </c>
      <c r="F12" s="15" t="n">
        <v>0.0292</v>
      </c>
      <c r="G12" s="15" t="n"/>
    </row>
    <row r="13">
      <c r="A13" s="12" t="inlineStr">
        <is>
          <t>Infosys Ltd.</t>
        </is>
      </c>
      <c r="B13" s="30" t="inlineStr">
        <is>
          <t>INE009A01021</t>
        </is>
      </c>
      <c r="C13" s="30" t="inlineStr">
        <is>
          <t>IT - Software</t>
        </is>
      </c>
      <c r="D13" s="13" t="n">
        <v>566220</v>
      </c>
      <c r="E13" s="14" t="n">
        <v>9146.719999999999</v>
      </c>
      <c r="F13" s="15" t="n">
        <v>0.0263</v>
      </c>
      <c r="G13" s="15" t="n"/>
    </row>
    <row r="14">
      <c r="A14" s="12" t="inlineStr">
        <is>
          <t>NTPC Ltd.</t>
        </is>
      </c>
      <c r="B14" s="30" t="inlineStr">
        <is>
          <t>INE733E01010</t>
        </is>
      </c>
      <c r="C14" s="30" t="inlineStr">
        <is>
          <t>Power</t>
        </is>
      </c>
      <c r="D14" s="13" t="n">
        <v>2497975</v>
      </c>
      <c r="E14" s="14" t="n">
        <v>8232.08</v>
      </c>
      <c r="F14" s="15" t="n">
        <v>0.0237</v>
      </c>
      <c r="G14" s="15" t="n"/>
    </row>
    <row r="15">
      <c r="A15" s="12" t="inlineStr">
        <is>
          <t>Mahindra &amp; Mahindra Ltd.</t>
        </is>
      </c>
      <c r="B15" s="30" t="inlineStr">
        <is>
          <t>INE101A01026</t>
        </is>
      </c>
      <c r="C15" s="30" t="inlineStr">
        <is>
          <t>Automobiles</t>
        </is>
      </c>
      <c r="D15" s="13" t="n">
        <v>159911</v>
      </c>
      <c r="E15" s="14" t="n">
        <v>5931.42</v>
      </c>
      <c r="F15" s="15" t="n">
        <v>0.017</v>
      </c>
      <c r="G15" s="15" t="n"/>
    </row>
    <row r="16">
      <c r="A16" s="12" t="inlineStr">
        <is>
          <t>Sun Pharmaceutical Industries Ltd.</t>
        </is>
      </c>
      <c r="B16" s="30" t="inlineStr">
        <is>
          <t>INE044A01036</t>
        </is>
      </c>
      <c r="C16" s="30" t="inlineStr">
        <is>
          <t>Pharmaceuticals &amp; Biotechnology</t>
        </is>
      </c>
      <c r="D16" s="13" t="n">
        <v>343006</v>
      </c>
      <c r="E16" s="14" t="n">
        <v>5898.67</v>
      </c>
      <c r="F16" s="15" t="n">
        <v>0.0169</v>
      </c>
      <c r="G16" s="15" t="n"/>
    </row>
    <row r="17">
      <c r="A17" s="12" t="inlineStr">
        <is>
          <t>Maruti Suzuki India Ltd.</t>
        </is>
      </c>
      <c r="B17" s="30" t="inlineStr">
        <is>
          <t>INE585B01010</t>
        </is>
      </c>
      <c r="C17" s="30" t="inlineStr">
        <is>
          <t>Automobiles</t>
        </is>
      </c>
      <c r="D17" s="13" t="n">
        <v>33475</v>
      </c>
      <c r="E17" s="14" t="n">
        <v>5589.32</v>
      </c>
      <c r="F17" s="15" t="n">
        <v>0.0161</v>
      </c>
      <c r="G17" s="15" t="n"/>
    </row>
    <row r="18">
      <c r="A18" s="12" t="inlineStr">
        <is>
          <t>Bajaj Finance Ltd.</t>
        </is>
      </c>
      <c r="B18" s="30" t="inlineStr">
        <is>
          <t>INE296A01032</t>
        </is>
      </c>
      <c r="C18" s="30" t="inlineStr">
        <is>
          <t>Finance</t>
        </is>
      </c>
      <c r="D18" s="13" t="n">
        <v>560620</v>
      </c>
      <c r="E18" s="14" t="n">
        <v>5532.2</v>
      </c>
      <c r="F18" s="15" t="n">
        <v>0.0159</v>
      </c>
      <c r="G18" s="15" t="n"/>
    </row>
    <row r="19">
      <c r="A19" s="12" t="inlineStr">
        <is>
          <t>Swiggy Ltd.</t>
        </is>
      </c>
      <c r="B19" s="30" t="inlineStr">
        <is>
          <t>INE00H001014</t>
        </is>
      </c>
      <c r="C19" s="30" t="inlineStr">
        <is>
          <t>Retailing</t>
        </is>
      </c>
      <c r="D19" s="13" t="n">
        <v>1333333</v>
      </c>
      <c r="E19" s="14" t="n">
        <v>5150</v>
      </c>
      <c r="F19" s="15" t="n">
        <v>0.0148</v>
      </c>
      <c r="G19" s="15" t="n"/>
    </row>
    <row r="20">
      <c r="A20" s="12" t="inlineStr">
        <is>
          <t>Muthoot Finance Ltd.</t>
        </is>
      </c>
      <c r="B20" s="30" t="inlineStr">
        <is>
          <t>INE414G01012</t>
        </is>
      </c>
      <c r="C20" s="30" t="inlineStr">
        <is>
          <t>Finance</t>
        </is>
      </c>
      <c r="D20" s="13" t="n">
        <v>133237</v>
      </c>
      <c r="E20" s="14" t="n">
        <v>5078.59</v>
      </c>
      <c r="F20" s="15" t="n">
        <v>0.0146</v>
      </c>
      <c r="G20" s="15" t="n"/>
    </row>
    <row r="21">
      <c r="A21" s="12" t="inlineStr">
        <is>
          <t>Larsen &amp; Toubro Ltd.</t>
        </is>
      </c>
      <c r="B21" s="30" t="inlineStr">
        <is>
          <t>INE018A01030</t>
        </is>
      </c>
      <c r="C21" s="30" t="inlineStr">
        <is>
          <t>Construction</t>
        </is>
      </c>
      <c r="D21" s="13" t="n">
        <v>123037</v>
      </c>
      <c r="E21" s="14" t="n">
        <v>5024.22</v>
      </c>
      <c r="F21" s="15" t="n">
        <v>0.0144</v>
      </c>
      <c r="G21" s="15" t="n"/>
    </row>
    <row r="22">
      <c r="A22" s="12" t="inlineStr">
        <is>
          <t>ITC Ltd.</t>
        </is>
      </c>
      <c r="B22" s="30" t="inlineStr">
        <is>
          <t>INE154A01025</t>
        </is>
      </c>
      <c r="C22" s="30" t="inlineStr">
        <is>
          <t>Diversified FMCG</t>
        </is>
      </c>
      <c r="D22" s="13" t="n">
        <v>1205718</v>
      </c>
      <c r="E22" s="14" t="n">
        <v>4859.04</v>
      </c>
      <c r="F22" s="15" t="n">
        <v>0.014</v>
      </c>
      <c r="G22" s="15" t="n"/>
    </row>
    <row r="23">
      <c r="A23" s="12" t="inlineStr">
        <is>
          <t>Kotak Mahindra Bank Ltd.</t>
        </is>
      </c>
      <c r="B23" s="30" t="inlineStr">
        <is>
          <t>INE237A01028</t>
        </is>
      </c>
      <c r="C23" s="30" t="inlineStr">
        <is>
          <t>Banks</t>
        </is>
      </c>
      <c r="D23" s="13" t="n">
        <v>212058</v>
      </c>
      <c r="E23" s="14" t="n">
        <v>4667.61</v>
      </c>
      <c r="F23" s="15" t="n">
        <v>0.0134</v>
      </c>
      <c r="G23" s="15" t="n"/>
    </row>
    <row r="24">
      <c r="A24" s="12" t="inlineStr">
        <is>
          <t>GE Vernova T&amp;D India Limited</t>
        </is>
      </c>
      <c r="B24" s="30" t="inlineStr">
        <is>
          <t>INE200A01026</t>
        </is>
      </c>
      <c r="C24" s="30" t="inlineStr">
        <is>
          <t>Electrical Equipment</t>
        </is>
      </c>
      <c r="D24" s="13" t="n">
        <v>129015</v>
      </c>
      <c r="E24" s="14" t="n">
        <v>4041.39</v>
      </c>
      <c r="F24" s="15" t="n">
        <v>0.0116</v>
      </c>
      <c r="G24" s="15" t="n"/>
    </row>
    <row r="25">
      <c r="A25" s="12" t="inlineStr">
        <is>
          <t>Hindalco Industries Ltd.</t>
        </is>
      </c>
      <c r="B25" s="30" t="inlineStr">
        <is>
          <t>INE038A01020</t>
        </is>
      </c>
      <c r="C25" s="30" t="inlineStr">
        <is>
          <t>Non - Ferrous Metals</t>
        </is>
      </c>
      <c r="D25" s="13" t="n">
        <v>450438</v>
      </c>
      <c r="E25" s="14" t="n">
        <v>3994.03</v>
      </c>
      <c r="F25" s="15" t="n">
        <v>0.0115</v>
      </c>
      <c r="G25" s="15" t="n"/>
    </row>
    <row r="26">
      <c r="A26" s="12" t="inlineStr">
        <is>
          <t>Bharat Petroleum Corporation Ltd.</t>
        </is>
      </c>
      <c r="B26" s="30" t="inlineStr">
        <is>
          <t>INE029A01011</t>
        </is>
      </c>
      <c r="C26" s="30" t="inlineStr">
        <is>
          <t>Petroleum Products</t>
        </is>
      </c>
      <c r="D26" s="13" t="n">
        <v>972332</v>
      </c>
      <c r="E26" s="14" t="n">
        <v>3733.75</v>
      </c>
      <c r="F26" s="15" t="n">
        <v>0.0107</v>
      </c>
      <c r="G26" s="15" t="n"/>
    </row>
    <row r="27">
      <c r="A27" s="12" t="inlineStr">
        <is>
          <t>Avenue Supermarts Ltd.</t>
        </is>
      </c>
      <c r="B27" s="30" t="inlineStr">
        <is>
          <t>INE192R01011</t>
        </is>
      </c>
      <c r="C27" s="30" t="inlineStr">
        <is>
          <t>Retailing</t>
        </is>
      </c>
      <c r="D27" s="13" t="n">
        <v>96510</v>
      </c>
      <c r="E27" s="14" t="n">
        <v>3650.2</v>
      </c>
      <c r="F27" s="15" t="n">
        <v>0.0105</v>
      </c>
      <c r="G27" s="15" t="n"/>
    </row>
    <row r="28">
      <c r="A28" s="12" t="inlineStr">
        <is>
          <t>Tata Consultancy Services Ltd.</t>
        </is>
      </c>
      <c r="B28" s="30" t="inlineStr">
        <is>
          <t>INE467B01029</t>
        </is>
      </c>
      <c r="C28" s="30" t="inlineStr">
        <is>
          <t>IT - Software</t>
        </is>
      </c>
      <c r="D28" s="13" t="n">
        <v>104022</v>
      </c>
      <c r="E28" s="14" t="n">
        <v>3335.15</v>
      </c>
      <c r="F28" s="15" t="n">
        <v>0.009599999999999999</v>
      </c>
      <c r="G28" s="15" t="n"/>
    </row>
    <row r="29">
      <c r="A29" s="12" t="inlineStr">
        <is>
          <t>Glenmark Pharmaceuticals Ltd.</t>
        </is>
      </c>
      <c r="B29" s="30" t="inlineStr">
        <is>
          <t>INE935A01035</t>
        </is>
      </c>
      <c r="C29" s="30" t="inlineStr">
        <is>
          <t>Pharmaceuticals &amp; Biotechnology</t>
        </is>
      </c>
      <c r="D29" s="13" t="n">
        <v>162560</v>
      </c>
      <c r="E29" s="14" t="n">
        <v>3308.42</v>
      </c>
      <c r="F29" s="15" t="n">
        <v>0.0095</v>
      </c>
      <c r="G29" s="15" t="n"/>
    </row>
    <row r="30">
      <c r="A30" s="12" t="inlineStr">
        <is>
          <t>Laurus Labs Ltd.</t>
        </is>
      </c>
      <c r="B30" s="30" t="inlineStr">
        <is>
          <t>INE947Q01028</t>
        </is>
      </c>
      <c r="C30" s="30" t="inlineStr">
        <is>
          <t>Pharmaceuticals &amp; Biotechnology</t>
        </is>
      </c>
      <c r="D30" s="13" t="n">
        <v>296613</v>
      </c>
      <c r="E30" s="14" t="n">
        <v>3286.47</v>
      </c>
      <c r="F30" s="15" t="n">
        <v>0.0094</v>
      </c>
      <c r="G30" s="15" t="n"/>
    </row>
    <row r="31">
      <c r="A31" s="12" t="inlineStr">
        <is>
          <t>Tech Mahindra Ltd.</t>
        </is>
      </c>
      <c r="B31" s="30" t="inlineStr">
        <is>
          <t>INE669C01036</t>
        </is>
      </c>
      <c r="C31" s="30" t="inlineStr">
        <is>
          <t>IT - Software</t>
        </is>
      </c>
      <c r="D31" s="13" t="n">
        <v>200181</v>
      </c>
      <c r="E31" s="14" t="n">
        <v>3184.68</v>
      </c>
      <c r="F31" s="15" t="n">
        <v>0.0092</v>
      </c>
      <c r="G31" s="15" t="n"/>
    </row>
    <row r="32">
      <c r="A32" s="12" t="inlineStr">
        <is>
          <t>Bharat Electronics Ltd.</t>
        </is>
      </c>
      <c r="B32" s="30" t="inlineStr">
        <is>
          <t>INE263A01024</t>
        </is>
      </c>
      <c r="C32" s="30" t="inlineStr">
        <is>
          <t>Aerospace &amp; Defense</t>
        </is>
      </c>
      <c r="D32" s="13" t="n">
        <v>762646</v>
      </c>
      <c r="E32" s="14" t="n">
        <v>3047.53</v>
      </c>
      <c r="F32" s="15" t="n">
        <v>0.008800000000000001</v>
      </c>
      <c r="G32" s="15" t="n"/>
    </row>
    <row r="33">
      <c r="A33" s="12" t="inlineStr">
        <is>
          <t>Hindustan Petroleum Corporation Ltd.</t>
        </is>
      </c>
      <c r="B33" s="30" t="inlineStr">
        <is>
          <t>INE094A01015</t>
        </is>
      </c>
      <c r="C33" s="30" t="inlineStr">
        <is>
          <t>Petroleum Products</t>
        </is>
      </c>
      <c r="D33" s="13" t="n">
        <v>606678</v>
      </c>
      <c r="E33" s="14" t="n">
        <v>3027.63</v>
      </c>
      <c r="F33" s="15" t="n">
        <v>0.008699999999999999</v>
      </c>
      <c r="G33" s="15" t="n"/>
    </row>
    <row r="34">
      <c r="A34" s="12" t="inlineStr">
        <is>
          <t>Akzo Nobel India Ltd.</t>
        </is>
      </c>
      <c r="B34" s="30" t="inlineStr">
        <is>
          <t>INE133A01011</t>
        </is>
      </c>
      <c r="C34" s="30" t="inlineStr">
        <is>
          <t>Consumer Durables</t>
        </is>
      </c>
      <c r="D34" s="13" t="n">
        <v>95000</v>
      </c>
      <c r="E34" s="14" t="n">
        <v>3018.44</v>
      </c>
      <c r="F34" s="15" t="n">
        <v>0.008699999999999999</v>
      </c>
      <c r="G34" s="15" t="n"/>
    </row>
    <row r="35">
      <c r="A35" s="12" t="inlineStr">
        <is>
          <t>Eternal Ltd.</t>
        </is>
      </c>
      <c r="B35" s="30" t="inlineStr">
        <is>
          <t>INE758T01015</t>
        </is>
      </c>
      <c r="C35" s="30" t="inlineStr">
        <is>
          <t>Retailing</t>
        </is>
      </c>
      <c r="D35" s="13" t="n">
        <v>1085101</v>
      </c>
      <c r="E35" s="14" t="n">
        <v>3017.12</v>
      </c>
      <c r="F35" s="15" t="n">
        <v>0.008699999999999999</v>
      </c>
      <c r="G35" s="15" t="n"/>
    </row>
    <row r="36">
      <c r="A36" s="12" t="inlineStr">
        <is>
          <t>Solar Industries India Ltd.</t>
        </is>
      </c>
      <c r="B36" s="30" t="inlineStr">
        <is>
          <t>INE343H01029</t>
        </is>
      </c>
      <c r="C36" s="30" t="inlineStr">
        <is>
          <t>Chemicals &amp; Petrochemicals</t>
        </is>
      </c>
      <c r="D36" s="13" t="n">
        <v>23357</v>
      </c>
      <c r="E36" s="14" t="n">
        <v>2861.7</v>
      </c>
      <c r="F36" s="15" t="n">
        <v>0.008200000000000001</v>
      </c>
      <c r="G36" s="15" t="n"/>
    </row>
    <row r="37">
      <c r="A37" s="12" t="inlineStr">
        <is>
          <t>Fortis Healthcare Ltd.</t>
        </is>
      </c>
      <c r="B37" s="30" t="inlineStr">
        <is>
          <t>INE061F01013</t>
        </is>
      </c>
      <c r="C37" s="30" t="inlineStr">
        <is>
          <t>Healthcare Services</t>
        </is>
      </c>
      <c r="D37" s="13" t="n">
        <v>316479</v>
      </c>
      <c r="E37" s="14" t="n">
        <v>2797.67</v>
      </c>
      <c r="F37" s="15" t="n">
        <v>0.008</v>
      </c>
      <c r="G37" s="15" t="n"/>
    </row>
    <row r="38">
      <c r="A38" s="12" t="inlineStr">
        <is>
          <t>Premier Energies Ltd.</t>
        </is>
      </c>
      <c r="B38" s="30" t="inlineStr">
        <is>
          <t>INE0BS701011</t>
        </is>
      </c>
      <c r="C38" s="30" t="inlineStr">
        <is>
          <t>Electrical Equipment</t>
        </is>
      </c>
      <c r="D38" s="13" t="n">
        <v>320000</v>
      </c>
      <c r="E38" s="14" t="n">
        <v>2694.88</v>
      </c>
      <c r="F38" s="15" t="n">
        <v>0.0077</v>
      </c>
      <c r="G38" s="15" t="n"/>
    </row>
    <row r="39">
      <c r="A39" s="12" t="inlineStr">
        <is>
          <t>HDFC Life Insurance Company Ltd.</t>
        </is>
      </c>
      <c r="B39" s="30" t="inlineStr">
        <is>
          <t>INE795G01014</t>
        </is>
      </c>
      <c r="C39" s="30" t="inlineStr">
        <is>
          <t>Insurance</t>
        </is>
      </c>
      <c r="D39" s="13" t="n">
        <v>343811</v>
      </c>
      <c r="E39" s="14" t="n">
        <v>2578.07</v>
      </c>
      <c r="F39" s="15" t="n">
        <v>0.0074</v>
      </c>
      <c r="G39" s="15" t="n"/>
    </row>
    <row r="40">
      <c r="A40" s="12" t="inlineStr">
        <is>
          <t>Canara Bank</t>
        </is>
      </c>
      <c r="B40" s="30" t="inlineStr">
        <is>
          <t>INE476A01022</t>
        </is>
      </c>
      <c r="C40" s="30" t="inlineStr">
        <is>
          <t>Banks</t>
        </is>
      </c>
      <c r="D40" s="13" t="n">
        <v>1660333</v>
      </c>
      <c r="E40" s="14" t="n">
        <v>2572.02</v>
      </c>
      <c r="F40" s="15" t="n">
        <v>0.0074</v>
      </c>
      <c r="G40" s="15" t="n"/>
    </row>
    <row r="41">
      <c r="A41" s="12" t="inlineStr">
        <is>
          <t>Apollo Hospitals Enterprise Ltd.</t>
        </is>
      </c>
      <c r="B41" s="30" t="inlineStr">
        <is>
          <t>INE437A01024</t>
        </is>
      </c>
      <c r="C41" s="30" t="inlineStr">
        <is>
          <t>Healthcare Services</t>
        </is>
      </c>
      <c r="D41" s="13" t="n">
        <v>36515</v>
      </c>
      <c r="E41" s="14" t="n">
        <v>2571.57</v>
      </c>
      <c r="F41" s="15" t="n">
        <v>0.0074</v>
      </c>
      <c r="G41" s="15" t="n"/>
    </row>
    <row r="42">
      <c r="A42" s="12" t="inlineStr">
        <is>
          <t>Navin Fluorine International Ltd.</t>
        </is>
      </c>
      <c r="B42" s="30" t="inlineStr">
        <is>
          <t>INE048G01026</t>
        </is>
      </c>
      <c r="C42" s="30" t="inlineStr">
        <is>
          <t>Chemicals &amp; Petrochemicals</t>
        </is>
      </c>
      <c r="D42" s="13" t="n">
        <v>42735</v>
      </c>
      <c r="E42" s="14" t="n">
        <v>2529.91</v>
      </c>
      <c r="F42" s="15" t="n">
        <v>0.0073</v>
      </c>
      <c r="G42" s="15" t="n"/>
    </row>
    <row r="43">
      <c r="A43" s="12" t="inlineStr">
        <is>
          <t>TVS Motor Company Ltd.</t>
        </is>
      </c>
      <c r="B43" s="30" t="inlineStr">
        <is>
          <t>INE494B01023</t>
        </is>
      </c>
      <c r="C43" s="30" t="inlineStr">
        <is>
          <t>Automobiles</t>
        </is>
      </c>
      <c r="D43" s="13" t="n">
        <v>66667</v>
      </c>
      <c r="E43" s="14" t="n">
        <v>2479.88</v>
      </c>
      <c r="F43" s="15" t="n">
        <v>0.0071</v>
      </c>
      <c r="G43" s="15" t="n"/>
    </row>
    <row r="44">
      <c r="A44" s="12" t="inlineStr">
        <is>
          <t>Divi's Laboratories Ltd.</t>
        </is>
      </c>
      <c r="B44" s="30" t="inlineStr">
        <is>
          <t>INE361B01024</t>
        </is>
      </c>
      <c r="C44" s="30" t="inlineStr">
        <is>
          <t>Pharmaceuticals &amp; Biotechnology</t>
        </is>
      </c>
      <c r="D44" s="13" t="n">
        <v>38606</v>
      </c>
      <c r="E44" s="14" t="n">
        <v>2467.89</v>
      </c>
      <c r="F44" s="15" t="n">
        <v>0.0071</v>
      </c>
      <c r="G44" s="15" t="n"/>
    </row>
    <row r="45">
      <c r="A45" s="12" t="inlineStr">
        <is>
          <t>FSN E-Commerce Ventures Ltd.</t>
        </is>
      </c>
      <c r="B45" s="30" t="inlineStr">
        <is>
          <t>INE388Y01029</t>
        </is>
      </c>
      <c r="C45" s="30" t="inlineStr">
        <is>
          <t>Retailing</t>
        </is>
      </c>
      <c r="D45" s="13" t="n">
        <v>925359</v>
      </c>
      <c r="E45" s="14" t="n">
        <v>2453.59</v>
      </c>
      <c r="F45" s="15" t="n">
        <v>0.007</v>
      </c>
      <c r="G45" s="15" t="n"/>
    </row>
    <row r="46">
      <c r="A46" s="12" t="inlineStr">
        <is>
          <t>Ather Energy Ltd.</t>
        </is>
      </c>
      <c r="B46" s="30" t="inlineStr">
        <is>
          <t>INE0LEZ01016</t>
        </is>
      </c>
      <c r="C46" s="30" t="inlineStr">
        <is>
          <t>Automobiles</t>
        </is>
      </c>
      <c r="D46" s="13" t="n">
        <v>321363</v>
      </c>
      <c r="E46" s="14" t="n">
        <v>2425.49</v>
      </c>
      <c r="F46" s="15" t="n">
        <v>0.007</v>
      </c>
      <c r="G46" s="15" t="n"/>
    </row>
    <row r="47">
      <c r="A47" s="12" t="inlineStr">
        <is>
          <t>Indian Bank</t>
        </is>
      </c>
      <c r="B47" s="30" t="inlineStr">
        <is>
          <t>INE562A01011</t>
        </is>
      </c>
      <c r="C47" s="30" t="inlineStr">
        <is>
          <t>Banks</t>
        </is>
      </c>
      <c r="D47" s="13" t="n">
        <v>287967</v>
      </c>
      <c r="E47" s="14" t="n">
        <v>2411</v>
      </c>
      <c r="F47" s="15" t="n">
        <v>0.0069</v>
      </c>
      <c r="G47" s="15" t="n"/>
    </row>
    <row r="48">
      <c r="A48" s="12" t="inlineStr">
        <is>
          <t>Medi Assist Healthcare Services Ltd.</t>
        </is>
      </c>
      <c r="B48" s="30" t="inlineStr">
        <is>
          <t>INE456Z01021</t>
        </is>
      </c>
      <c r="C48" s="30" t="inlineStr">
        <is>
          <t>Insurance</t>
        </is>
      </c>
      <c r="D48" s="13" t="n">
        <v>520022</v>
      </c>
      <c r="E48" s="14" t="n">
        <v>2389.24</v>
      </c>
      <c r="F48" s="15" t="n">
        <v>0.0069</v>
      </c>
      <c r="G48" s="15" t="n"/>
    </row>
    <row r="49">
      <c r="A49" s="12" t="inlineStr">
        <is>
          <t>Ultratech Cement Ltd.</t>
        </is>
      </c>
      <c r="B49" s="30" t="inlineStr">
        <is>
          <t>INE481G01011</t>
        </is>
      </c>
      <c r="C49" s="30" t="inlineStr">
        <is>
          <t>Cement &amp; Cement Products</t>
        </is>
      </c>
      <c r="D49" s="13" t="n">
        <v>20139</v>
      </c>
      <c r="E49" s="14" t="n">
        <v>2373.18</v>
      </c>
      <c r="F49" s="15" t="n">
        <v>0.0068</v>
      </c>
      <c r="G49" s="15" t="n"/>
    </row>
    <row r="50">
      <c r="A50" s="12" t="inlineStr">
        <is>
          <t>Time Technoplast Ltd.</t>
        </is>
      </c>
      <c r="B50" s="30" t="inlineStr">
        <is>
          <t>INE508G01029</t>
        </is>
      </c>
      <c r="C50" s="30" t="inlineStr">
        <is>
          <t>Industrial Products</t>
        </is>
      </c>
      <c r="D50" s="13" t="n">
        <v>1243040</v>
      </c>
      <c r="E50" s="14" t="n">
        <v>2337.04</v>
      </c>
      <c r="F50" s="15" t="n">
        <v>0.0067</v>
      </c>
      <c r="G50" s="15" t="n"/>
    </row>
    <row r="51">
      <c r="A51" s="12" t="inlineStr">
        <is>
          <t>Axis Bank Ltd.</t>
        </is>
      </c>
      <c r="B51" s="30" t="inlineStr">
        <is>
          <t>INE238A01034</t>
        </is>
      </c>
      <c r="C51" s="30" t="inlineStr">
        <is>
          <t>Banks</t>
        </is>
      </c>
      <c r="D51" s="13" t="n">
        <v>177637</v>
      </c>
      <c r="E51" s="14" t="n">
        <v>2254.92</v>
      </c>
      <c r="F51" s="15" t="n">
        <v>0.0065</v>
      </c>
      <c r="G51" s="15" t="n"/>
    </row>
    <row r="52">
      <c r="A52" s="12" t="inlineStr">
        <is>
          <t>MRF Ltd.</t>
        </is>
      </c>
      <c r="B52" s="30" t="inlineStr">
        <is>
          <t>INE883A01011</t>
        </is>
      </c>
      <c r="C52" s="30" t="inlineStr">
        <is>
          <t>Auto Components</t>
        </is>
      </c>
      <c r="D52" s="13" t="n">
        <v>1470</v>
      </c>
      <c r="E52" s="14" t="n">
        <v>2246.97</v>
      </c>
      <c r="F52" s="15" t="n">
        <v>0.0065</v>
      </c>
      <c r="G52" s="15" t="n"/>
    </row>
    <row r="53">
      <c r="A53" s="12" t="inlineStr">
        <is>
          <t>V2 Retail Ltd.</t>
        </is>
      </c>
      <c r="B53" s="30" t="inlineStr">
        <is>
          <t>INE945H01013</t>
        </is>
      </c>
      <c r="C53" s="30" t="inlineStr">
        <is>
          <t>Retailing</t>
        </is>
      </c>
      <c r="D53" s="13" t="n">
        <v>90065</v>
      </c>
      <c r="E53" s="14" t="n">
        <v>2204.61</v>
      </c>
      <c r="F53" s="15" t="n">
        <v>0.0063</v>
      </c>
      <c r="G53" s="15" t="n"/>
    </row>
    <row r="54">
      <c r="A54" s="12" t="inlineStr">
        <is>
          <t>LG Electronics India Ltd.</t>
        </is>
      </c>
      <c r="B54" s="30" t="inlineStr">
        <is>
          <t>INE324D01010</t>
        </is>
      </c>
      <c r="C54" s="30" t="inlineStr">
        <is>
          <t>Consumer Durables</t>
        </is>
      </c>
      <c r="D54" s="13" t="n">
        <v>143209</v>
      </c>
      <c r="E54" s="14" t="n">
        <v>2178.78</v>
      </c>
      <c r="F54" s="15" t="n">
        <v>0.0063</v>
      </c>
      <c r="G54" s="15" t="n"/>
    </row>
    <row r="55">
      <c r="A55" s="12" t="inlineStr">
        <is>
          <t>AU Small Finance Bank Ltd.</t>
        </is>
      </c>
      <c r="B55" s="30" t="inlineStr">
        <is>
          <t>INE949L01017</t>
        </is>
      </c>
      <c r="C55" s="30" t="inlineStr">
        <is>
          <t>Banks</t>
        </is>
      </c>
      <c r="D55" s="13" t="n">
        <v>211872</v>
      </c>
      <c r="E55" s="14" t="n">
        <v>2107.07</v>
      </c>
      <c r="F55" s="15" t="n">
        <v>0.0061</v>
      </c>
      <c r="G55" s="15" t="n"/>
    </row>
    <row r="56">
      <c r="A56" s="12" t="inlineStr">
        <is>
          <t>Bharti Hexacom Ltd.</t>
        </is>
      </c>
      <c r="B56" s="30" t="inlineStr">
        <is>
          <t>INE343G01021</t>
        </is>
      </c>
      <c r="C56" s="30" t="inlineStr">
        <is>
          <t>Telecom - Services</t>
        </is>
      </c>
      <c r="D56" s="13" t="n">
        <v>110863</v>
      </c>
      <c r="E56" s="14" t="n">
        <v>2019.59</v>
      </c>
      <c r="F56" s="15" t="n">
        <v>0.0058</v>
      </c>
      <c r="G56" s="15" t="n"/>
    </row>
    <row r="57">
      <c r="A57" s="12" t="inlineStr">
        <is>
          <t>Granules India Ltd.</t>
        </is>
      </c>
      <c r="B57" s="30" t="inlineStr">
        <is>
          <t>INE101D01020</t>
        </is>
      </c>
      <c r="C57" s="30" t="inlineStr">
        <is>
          <t>Pharmaceuticals &amp; Biotechnology</t>
        </is>
      </c>
      <c r="D57" s="13" t="n">
        <v>335000</v>
      </c>
      <c r="E57" s="14" t="n">
        <v>2004.98</v>
      </c>
      <c r="F57" s="15" t="n">
        <v>0.0058</v>
      </c>
      <c r="G57" s="15" t="n"/>
    </row>
    <row r="58">
      <c r="A58" s="12" t="inlineStr">
        <is>
          <t>BSE Ltd.</t>
        </is>
      </c>
      <c r="B58" s="30" t="inlineStr">
        <is>
          <t>INE118H01025</t>
        </is>
      </c>
      <c r="C58" s="30" t="inlineStr">
        <is>
          <t>Capital Markets</t>
        </is>
      </c>
      <c r="D58" s="13" t="n">
        <v>74343</v>
      </c>
      <c r="E58" s="14" t="n">
        <v>1956.86</v>
      </c>
      <c r="F58" s="15" t="n">
        <v>0.0056</v>
      </c>
      <c r="G58" s="15" t="n"/>
    </row>
    <row r="59">
      <c r="A59" s="12" t="inlineStr">
        <is>
          <t>Biocon Ltd.</t>
        </is>
      </c>
      <c r="B59" s="30" t="inlineStr">
        <is>
          <t>INE376G01013</t>
        </is>
      </c>
      <c r="C59" s="30" t="inlineStr">
        <is>
          <t>Pharmaceuticals &amp; Biotechnology</t>
        </is>
      </c>
      <c r="D59" s="13" t="n">
        <v>482248</v>
      </c>
      <c r="E59" s="14" t="n">
        <v>1899.57</v>
      </c>
      <c r="F59" s="15" t="n">
        <v>0.0055</v>
      </c>
      <c r="G59" s="15" t="n"/>
    </row>
    <row r="60">
      <c r="A60" s="12" t="inlineStr">
        <is>
          <t>RBL Bank Ltd.</t>
        </is>
      </c>
      <c r="B60" s="30" t="inlineStr">
        <is>
          <t>INE976G01028</t>
        </is>
      </c>
      <c r="C60" s="30" t="inlineStr">
        <is>
          <t>Banks</t>
        </is>
      </c>
      <c r="D60" s="13" t="n">
        <v>600000</v>
      </c>
      <c r="E60" s="14" t="n">
        <v>1894.8</v>
      </c>
      <c r="F60" s="15" t="n">
        <v>0.0054</v>
      </c>
      <c r="G60" s="15" t="n"/>
    </row>
    <row r="61">
      <c r="A61" s="12" t="inlineStr">
        <is>
          <t>Union Bank of India</t>
        </is>
      </c>
      <c r="B61" s="30" t="inlineStr">
        <is>
          <t>INE692A01016</t>
        </is>
      </c>
      <c r="C61" s="30" t="inlineStr">
        <is>
          <t>Banks</t>
        </is>
      </c>
      <c r="D61" s="13" t="n">
        <v>1150000</v>
      </c>
      <c r="E61" s="14" t="n">
        <v>1768.24</v>
      </c>
      <c r="F61" s="15" t="n">
        <v>0.0051</v>
      </c>
      <c r="G61" s="15" t="n"/>
    </row>
    <row r="62">
      <c r="A62" s="12" t="inlineStr">
        <is>
          <t>ZF Commercial Vehicle Ctrl Sys Ind Ltd.</t>
        </is>
      </c>
      <c r="B62" s="30" t="inlineStr">
        <is>
          <t>INE342J01019</t>
        </is>
      </c>
      <c r="C62" s="30" t="inlineStr">
        <is>
          <t>Auto Components</t>
        </is>
      </c>
      <c r="D62" s="13" t="n">
        <v>10997</v>
      </c>
      <c r="E62" s="14" t="n">
        <v>1636.13</v>
      </c>
      <c r="F62" s="15" t="n">
        <v>0.0047</v>
      </c>
      <c r="G62" s="15" t="n"/>
    </row>
    <row r="63">
      <c r="A63" s="12" t="inlineStr">
        <is>
          <t>Torrent Pharmaceuticals Ltd.</t>
        </is>
      </c>
      <c r="B63" s="30" t="inlineStr">
        <is>
          <t>INE685A01028</t>
        </is>
      </c>
      <c r="C63" s="30" t="inlineStr">
        <is>
          <t>Pharmaceuticals &amp; Biotechnology</t>
        </is>
      </c>
      <c r="D63" s="13" t="n">
        <v>41452</v>
      </c>
      <c r="E63" s="14" t="n">
        <v>1595.9</v>
      </c>
      <c r="F63" s="15" t="n">
        <v>0.0046</v>
      </c>
      <c r="G63" s="15" t="n"/>
    </row>
    <row r="64">
      <c r="A64" s="12" t="inlineStr">
        <is>
          <t>Bharti Airtel Ltd.</t>
        </is>
      </c>
      <c r="B64" s="30" t="inlineStr">
        <is>
          <t>IN9397D01014</t>
        </is>
      </c>
      <c r="C64" s="30" t="inlineStr">
        <is>
          <t>Telecom - Services</t>
        </is>
      </c>
      <c r="D64" s="13" t="n">
        <v>90000</v>
      </c>
      <c r="E64" s="14" t="n">
        <v>1521.95</v>
      </c>
      <c r="F64" s="15" t="n">
        <v>0.0044</v>
      </c>
      <c r="G64" s="15" t="n"/>
    </row>
    <row r="65">
      <c r="A65" s="12" t="inlineStr">
        <is>
          <t>InterGlobe Aviation Ltd.</t>
        </is>
      </c>
      <c r="B65" s="30" t="inlineStr">
        <is>
          <t>INE646L01027</t>
        </is>
      </c>
      <c r="C65" s="30" t="inlineStr">
        <is>
          <t>Transport Services</t>
        </is>
      </c>
      <c r="D65" s="13" t="n">
        <v>30000</v>
      </c>
      <c r="E65" s="14" t="n">
        <v>1517.85</v>
      </c>
      <c r="F65" s="15" t="n">
        <v>0.0044</v>
      </c>
      <c r="G65" s="15" t="n"/>
    </row>
    <row r="66">
      <c r="A66" s="12" t="inlineStr">
        <is>
          <t>Gabriel India Ltd.</t>
        </is>
      </c>
      <c r="B66" s="30" t="inlineStr">
        <is>
          <t>INE524A01029</t>
        </is>
      </c>
      <c r="C66" s="30" t="inlineStr">
        <is>
          <t>Auto Components</t>
        </is>
      </c>
      <c r="D66" s="13" t="n">
        <v>148000</v>
      </c>
      <c r="E66" s="14" t="n">
        <v>1494.5</v>
      </c>
      <c r="F66" s="15" t="n">
        <v>0.0043</v>
      </c>
      <c r="G66" s="15" t="n"/>
    </row>
    <row r="67">
      <c r="A67" s="12" t="inlineStr">
        <is>
          <t>Aptus Value Housing Finance India Ltd.</t>
        </is>
      </c>
      <c r="B67" s="30" t="inlineStr">
        <is>
          <t>INE852O01025</t>
        </is>
      </c>
      <c r="C67" s="30" t="inlineStr">
        <is>
          <t>Finance</t>
        </is>
      </c>
      <c r="D67" s="13" t="n">
        <v>512329</v>
      </c>
      <c r="E67" s="14" t="n">
        <v>1429.91</v>
      </c>
      <c r="F67" s="15" t="n">
        <v>0.0041</v>
      </c>
      <c r="G67" s="15" t="n"/>
    </row>
    <row r="68">
      <c r="A68" s="12" t="inlineStr">
        <is>
          <t>Bajaj Finserv Ltd.</t>
        </is>
      </c>
      <c r="B68" s="30" t="inlineStr">
        <is>
          <t>INE918I01026</t>
        </is>
      </c>
      <c r="C68" s="30" t="inlineStr">
        <is>
          <t>Finance</t>
        </is>
      </c>
      <c r="D68" s="13" t="n">
        <v>65896</v>
      </c>
      <c r="E68" s="14" t="n">
        <v>1344.21</v>
      </c>
      <c r="F68" s="15" t="n">
        <v>0.0039</v>
      </c>
      <c r="G68" s="15" t="n"/>
    </row>
    <row r="69">
      <c r="A69" s="12" t="inlineStr">
        <is>
          <t>Anant Raj Ltd.</t>
        </is>
      </c>
      <c r="B69" s="30" t="inlineStr">
        <is>
          <t>INE242C01024</t>
        </is>
      </c>
      <c r="C69" s="30" t="inlineStr">
        <is>
          <t>Realty</t>
        </is>
      </c>
      <c r="D69" s="13" t="n">
        <v>232114</v>
      </c>
      <c r="E69" s="14" t="n">
        <v>1270.36</v>
      </c>
      <c r="F69" s="15" t="n">
        <v>0.0037</v>
      </c>
      <c r="G69" s="15" t="n"/>
    </row>
    <row r="70">
      <c r="A70" s="12" t="inlineStr">
        <is>
          <t>Cholamandalam Investment &amp; Finance Company Ltd.</t>
        </is>
      </c>
      <c r="B70" s="30" t="inlineStr">
        <is>
          <t>INE121A01024</t>
        </is>
      </c>
      <c r="C70" s="30" t="inlineStr">
        <is>
          <t>Finance</t>
        </is>
      </c>
      <c r="D70" s="13" t="n">
        <v>73955</v>
      </c>
      <c r="E70" s="14" t="n">
        <v>1258.86</v>
      </c>
      <c r="F70" s="15" t="n">
        <v>0.0036</v>
      </c>
      <c r="G70" s="15" t="n"/>
    </row>
    <row r="71">
      <c r="A71" s="12" t="inlineStr">
        <is>
          <t>JK Cement Ltd.</t>
        </is>
      </c>
      <c r="B71" s="30" t="inlineStr">
        <is>
          <t>INE823G01014</t>
        </is>
      </c>
      <c r="C71" s="30" t="inlineStr">
        <is>
          <t>Cement &amp; Cement Products</t>
        </is>
      </c>
      <c r="D71" s="13" t="n">
        <v>22721</v>
      </c>
      <c r="E71" s="14" t="n">
        <v>1256.7</v>
      </c>
      <c r="F71" s="15" t="n">
        <v>0.0036</v>
      </c>
      <c r="G71" s="15" t="n"/>
    </row>
    <row r="72">
      <c r="A72" s="12" t="inlineStr">
        <is>
          <t>Punjab National Bank</t>
        </is>
      </c>
      <c r="B72" s="30" t="inlineStr">
        <is>
          <t>INE160A01022</t>
        </is>
      </c>
      <c r="C72" s="30" t="inlineStr">
        <is>
          <t>Banks</t>
        </is>
      </c>
      <c r="D72" s="13" t="n">
        <v>1015427</v>
      </c>
      <c r="E72" s="14" t="n">
        <v>1254.86</v>
      </c>
      <c r="F72" s="15" t="n">
        <v>0.0036</v>
      </c>
      <c r="G72" s="15" t="n"/>
    </row>
    <row r="73">
      <c r="A73" s="12" t="inlineStr">
        <is>
          <t>CCL Products (India) Ltd.</t>
        </is>
      </c>
      <c r="B73" s="30" t="inlineStr">
        <is>
          <t>INE421D01022</t>
        </is>
      </c>
      <c r="C73" s="30" t="inlineStr">
        <is>
          <t>Agricultural Food &amp; other Products</t>
        </is>
      </c>
      <c r="D73" s="13" t="n">
        <v>128584</v>
      </c>
      <c r="E73" s="14" t="n">
        <v>1214.09</v>
      </c>
      <c r="F73" s="15" t="n">
        <v>0.0035</v>
      </c>
      <c r="G73" s="15" t="n"/>
    </row>
    <row r="74">
      <c r="A74" s="12" t="inlineStr">
        <is>
          <t>Tata Steel Ltd.</t>
        </is>
      </c>
      <c r="B74" s="30" t="inlineStr">
        <is>
          <t>INE081A01020</t>
        </is>
      </c>
      <c r="C74" s="30" t="inlineStr">
        <is>
          <t>Ferrous Metals</t>
        </is>
      </c>
      <c r="D74" s="13" t="n">
        <v>672713</v>
      </c>
      <c r="E74" s="14" t="n">
        <v>1211.42</v>
      </c>
      <c r="F74" s="15" t="n">
        <v>0.0035</v>
      </c>
      <c r="G74" s="15" t="n"/>
    </row>
    <row r="75">
      <c r="A75" s="12" t="inlineStr">
        <is>
          <t>Craftsman Automation Ltd.</t>
        </is>
      </c>
      <c r="B75" s="30" t="inlineStr">
        <is>
          <t>INE00LO01017</t>
        </is>
      </c>
      <c r="C75" s="30" t="inlineStr">
        <is>
          <t>Auto Components</t>
        </is>
      </c>
      <c r="D75" s="13" t="n">
        <v>15676</v>
      </c>
      <c r="E75" s="14" t="n">
        <v>1205.41</v>
      </c>
      <c r="F75" s="15" t="n">
        <v>0.0035</v>
      </c>
      <c r="G75" s="15" t="n"/>
    </row>
    <row r="76">
      <c r="A76" s="12" t="inlineStr">
        <is>
          <t>Home First Finance Company India Ltd.</t>
        </is>
      </c>
      <c r="B76" s="30" t="inlineStr">
        <is>
          <t>INE481N01025</t>
        </is>
      </c>
      <c r="C76" s="30" t="inlineStr">
        <is>
          <t>Finance</t>
        </is>
      </c>
      <c r="D76" s="13" t="n">
        <v>103083</v>
      </c>
      <c r="E76" s="14" t="n">
        <v>1136.18</v>
      </c>
      <c r="F76" s="15" t="n">
        <v>0.0033</v>
      </c>
      <c r="G76" s="15" t="n"/>
    </row>
    <row r="77">
      <c r="A77" s="12" t="inlineStr">
        <is>
          <t>Tenneco Clean Air India Ltd.</t>
        </is>
      </c>
      <c r="B77" s="30" t="inlineStr">
        <is>
          <t>INE19RI01016</t>
        </is>
      </c>
      <c r="C77" s="30" t="inlineStr">
        <is>
          <t>Auto Components</t>
        </is>
      </c>
      <c r="D77" s="13" t="n">
        <v>201502</v>
      </c>
      <c r="E77" s="14" t="n">
        <v>1023.43</v>
      </c>
      <c r="F77" s="15" t="n">
        <v>0.0029</v>
      </c>
      <c r="G77" s="15" t="n"/>
    </row>
    <row r="78">
      <c r="A78" s="12" t="inlineStr">
        <is>
          <t>Cholamandalam Financial Holdings Ltd.</t>
        </is>
      </c>
      <c r="B78" s="30" t="inlineStr">
        <is>
          <t>INE149A01033</t>
        </is>
      </c>
      <c r="C78" s="30" t="inlineStr">
        <is>
          <t>Finance</t>
        </is>
      </c>
      <c r="D78" s="13" t="n">
        <v>55467</v>
      </c>
      <c r="E78" s="14" t="n">
        <v>1005.56</v>
      </c>
      <c r="F78" s="15" t="n">
        <v>0.0029</v>
      </c>
      <c r="G78" s="15" t="n"/>
    </row>
    <row r="79">
      <c r="A79" s="12" t="inlineStr">
        <is>
          <t>Indiqube Spaces Ltd.</t>
        </is>
      </c>
      <c r="B79" s="30" t="inlineStr">
        <is>
          <t>INE06ST01018</t>
        </is>
      </c>
      <c r="C79" s="30" t="inlineStr">
        <is>
          <t>Commercial Services &amp; Supplies</t>
        </is>
      </c>
      <c r="D79" s="13" t="n">
        <v>421911</v>
      </c>
      <c r="E79" s="14" t="n">
        <v>885.3</v>
      </c>
      <c r="F79" s="15" t="n">
        <v>0.0025</v>
      </c>
      <c r="G79" s="15" t="n"/>
    </row>
    <row r="80">
      <c r="A80" s="12" t="inlineStr">
        <is>
          <t>Orkla India Ltd.</t>
        </is>
      </c>
      <c r="B80" s="30" t="inlineStr">
        <is>
          <t>INE16NZ01023</t>
        </is>
      </c>
      <c r="C80" s="30" t="inlineStr">
        <is>
          <t>Food Products</t>
        </is>
      </c>
      <c r="D80" s="13" t="n">
        <v>136420</v>
      </c>
      <c r="E80" s="14" t="n">
        <v>866.2</v>
      </c>
      <c r="F80" s="15" t="n">
        <v>0.0025</v>
      </c>
      <c r="G80" s="15" t="n"/>
    </row>
    <row r="81">
      <c r="A81" s="12" t="inlineStr">
        <is>
          <t>Godfrey Phillips India Ltd.</t>
        </is>
      </c>
      <c r="B81" s="30" t="inlineStr">
        <is>
          <t>INE260B01028</t>
        </is>
      </c>
      <c r="C81" s="30" t="inlineStr">
        <is>
          <t>Cigarettes &amp; Tobacco Products</t>
        </is>
      </c>
      <c r="D81" s="13" t="n">
        <v>29175</v>
      </c>
      <c r="E81" s="14" t="n">
        <v>805.9</v>
      </c>
      <c r="F81" s="15" t="n">
        <v>0.0023</v>
      </c>
      <c r="G81" s="15" t="n"/>
    </row>
    <row r="82">
      <c r="A82" s="12" t="inlineStr">
        <is>
          <t>UNO Minda Ltd.</t>
        </is>
      </c>
      <c r="B82" s="30" t="inlineStr">
        <is>
          <t>INE405E01023</t>
        </is>
      </c>
      <c r="C82" s="30" t="inlineStr">
        <is>
          <t>Auto Components</t>
        </is>
      </c>
      <c r="D82" s="13" t="n">
        <v>62043</v>
      </c>
      <c r="E82" s="14" t="n">
        <v>797.75</v>
      </c>
      <c r="F82" s="15" t="n">
        <v>0.0023</v>
      </c>
      <c r="G82" s="15" t="n"/>
    </row>
    <row r="83">
      <c r="A83" s="12" t="inlineStr">
        <is>
          <t>Abbott India Ltd.</t>
        </is>
      </c>
      <c r="B83" s="30" t="inlineStr">
        <is>
          <t>INE358A01014</t>
        </is>
      </c>
      <c r="C83" s="30" t="inlineStr">
        <is>
          <t>Pharmaceuticals &amp; Biotechnology</t>
        </is>
      </c>
      <c r="D83" s="13" t="n">
        <v>2212</v>
      </c>
      <c r="E83" s="14" t="n">
        <v>642.03</v>
      </c>
      <c r="F83" s="15" t="n">
        <v>0.0018</v>
      </c>
      <c r="G83" s="15" t="n"/>
    </row>
    <row r="84">
      <c r="A84" s="12" t="inlineStr">
        <is>
          <t>Trualt Bioenergy Ltd.</t>
        </is>
      </c>
      <c r="B84" s="30" t="inlineStr">
        <is>
          <t>INE0MWH01014</t>
        </is>
      </c>
      <c r="C84" s="30" t="inlineStr">
        <is>
          <t>Agricultural Food &amp; other Products</t>
        </is>
      </c>
      <c r="D84" s="13" t="n">
        <v>141150</v>
      </c>
      <c r="E84" s="14" t="n">
        <v>570.03</v>
      </c>
      <c r="F84" s="15" t="n">
        <v>0.0016</v>
      </c>
      <c r="G84" s="15" t="n"/>
    </row>
    <row r="85">
      <c r="A85" s="12" t="inlineStr">
        <is>
          <t>Wakefit Innovations Ltd.</t>
        </is>
      </c>
      <c r="B85" s="30" t="inlineStr">
        <is>
          <t>INE0E7301029</t>
        </is>
      </c>
      <c r="C85" s="30" t="inlineStr">
        <is>
          <t>Consumer Durables</t>
        </is>
      </c>
      <c r="D85" s="13" t="n">
        <v>287041</v>
      </c>
      <c r="E85" s="14" t="n">
        <v>529.42</v>
      </c>
      <c r="F85" s="15" t="n">
        <v>0.0015</v>
      </c>
      <c r="G85" s="15" t="n"/>
    </row>
    <row r="86">
      <c r="A86" s="12" t="inlineStr">
        <is>
          <t>JSW Cement Ltd.</t>
        </is>
      </c>
      <c r="B86" s="30" t="inlineStr">
        <is>
          <t>INE718I01012</t>
        </is>
      </c>
      <c r="C86" s="30" t="inlineStr">
        <is>
          <t>Cement &amp; Cement Products</t>
        </is>
      </c>
      <c r="D86" s="13" t="n">
        <v>426727</v>
      </c>
      <c r="E86" s="14" t="n">
        <v>507.21</v>
      </c>
      <c r="F86" s="15" t="n">
        <v>0.0015</v>
      </c>
      <c r="G86" s="15" t="n"/>
    </row>
    <row r="87">
      <c r="A87" s="12" t="inlineStr">
        <is>
          <t>Ashok Leyland Ltd.</t>
        </is>
      </c>
      <c r="B87" s="30" t="inlineStr">
        <is>
          <t>INE208A01029</t>
        </is>
      </c>
      <c r="C87" s="30" t="inlineStr">
        <is>
          <t>Agricultural, Commercial &amp; Construction Vehicles</t>
        </is>
      </c>
      <c r="D87" s="13" t="n">
        <v>250459</v>
      </c>
      <c r="E87" s="14" t="n">
        <v>448.8</v>
      </c>
      <c r="F87" s="15" t="n">
        <v>0.0013</v>
      </c>
      <c r="G87" s="15" t="n"/>
    </row>
    <row r="88">
      <c r="A88" s="12" t="inlineStr">
        <is>
          <t>KFIN Technologies Ltd.</t>
        </is>
      </c>
      <c r="B88" s="30" t="inlineStr">
        <is>
          <t>INE138Y01010</t>
        </is>
      </c>
      <c r="C88" s="30" t="inlineStr">
        <is>
          <t>Capital Markets</t>
        </is>
      </c>
      <c r="D88" s="13" t="n">
        <v>39855</v>
      </c>
      <c r="E88" s="14" t="n">
        <v>431.23</v>
      </c>
      <c r="F88" s="15" t="n">
        <v>0.0012</v>
      </c>
      <c r="G88" s="15" t="n"/>
    </row>
    <row r="89">
      <c r="A89" s="12" t="inlineStr">
        <is>
          <t>Vikram Solar Ltd.</t>
        </is>
      </c>
      <c r="B89" s="30" t="inlineStr">
        <is>
          <t>INE078V01014</t>
        </is>
      </c>
      <c r="C89" s="30" t="inlineStr">
        <is>
          <t>Electrical Equipment</t>
        </is>
      </c>
      <c r="D89" s="13" t="n">
        <v>170140</v>
      </c>
      <c r="E89" s="14" t="n">
        <v>404.93</v>
      </c>
      <c r="F89" s="15" t="n">
        <v>0.0012</v>
      </c>
      <c r="G89" s="15" t="n"/>
    </row>
    <row r="90">
      <c r="A90" s="12" t="inlineStr">
        <is>
          <t>Wework India Management Ltd.</t>
        </is>
      </c>
      <c r="B90" s="30" t="inlineStr">
        <is>
          <t>INE085001019</t>
        </is>
      </c>
      <c r="C90" s="30" t="inlineStr">
        <is>
          <t>Commercial Services &amp; Supplies</t>
        </is>
      </c>
      <c r="D90" s="13" t="n">
        <v>59898</v>
      </c>
      <c r="E90" s="14" t="n">
        <v>362.17</v>
      </c>
      <c r="F90" s="15" t="n">
        <v>0.001</v>
      </c>
      <c r="G90" s="15" t="n"/>
    </row>
    <row r="91">
      <c r="A91" s="12" t="inlineStr">
        <is>
          <t>ICICI Prudential Asset Mgmt Co Ltd.</t>
        </is>
      </c>
      <c r="B91" s="30" t="inlineStr">
        <is>
          <t>INE346A01027</t>
        </is>
      </c>
      <c r="C91" s="30" t="inlineStr">
        <is>
          <t>Capital Markets</t>
        </is>
      </c>
      <c r="D91" s="13" t="n">
        <v>12855</v>
      </c>
      <c r="E91" s="14" t="n">
        <v>342.08</v>
      </c>
      <c r="F91" s="15" t="n">
        <v>0.001</v>
      </c>
      <c r="G91" s="15" t="n"/>
    </row>
    <row r="92">
      <c r="A92" s="12" t="inlineStr">
        <is>
          <t>Brigade Hotel Ventures Ltd.</t>
        </is>
      </c>
      <c r="B92" s="30" t="inlineStr">
        <is>
          <t>INE03NU01014</t>
        </is>
      </c>
      <c r="C92" s="30" t="inlineStr">
        <is>
          <t>Leisure Services</t>
        </is>
      </c>
      <c r="D92" s="13" t="n">
        <v>502979</v>
      </c>
      <c r="E92" s="14" t="n">
        <v>336.34</v>
      </c>
      <c r="F92" s="15" t="n">
        <v>0.001</v>
      </c>
      <c r="G92" s="15" t="n"/>
    </row>
    <row r="93">
      <c r="A93" s="12" t="inlineStr">
        <is>
          <t>Urban Company Ltd.</t>
        </is>
      </c>
      <c r="B93" s="30" t="inlineStr">
        <is>
          <t>INE0CAZ01013</t>
        </is>
      </c>
      <c r="C93" s="30" t="inlineStr">
        <is>
          <t>Retailing</t>
        </is>
      </c>
      <c r="D93" s="13" t="n">
        <v>242730</v>
      </c>
      <c r="E93" s="14" t="n">
        <v>324.17</v>
      </c>
      <c r="F93" s="15" t="n">
        <v>0.0009</v>
      </c>
      <c r="G93" s="15" t="n"/>
    </row>
    <row r="94">
      <c r="A94" s="12" t="inlineStr">
        <is>
          <t>Sri Lotus Developers And Realty Ltd.</t>
        </is>
      </c>
      <c r="B94" s="30" t="inlineStr">
        <is>
          <t>INE0V9Q01010</t>
        </is>
      </c>
      <c r="C94" s="30" t="inlineStr">
        <is>
          <t>Realty</t>
        </is>
      </c>
      <c r="D94" s="13" t="n">
        <v>184387</v>
      </c>
      <c r="E94" s="14" t="n">
        <v>293.75</v>
      </c>
      <c r="F94" s="15" t="n">
        <v>0.0008</v>
      </c>
      <c r="G94" s="15" t="n"/>
    </row>
    <row r="95">
      <c r="A95" s="12" t="inlineStr">
        <is>
          <t>Nephrocare Health Services Ltd.</t>
        </is>
      </c>
      <c r="B95" s="30" t="inlineStr">
        <is>
          <t>INE428V01029</t>
        </is>
      </c>
      <c r="C95" s="30" t="inlineStr">
        <is>
          <t>Healthcare Services</t>
        </is>
      </c>
      <c r="D95" s="13" t="n">
        <v>14327</v>
      </c>
      <c r="E95" s="14" t="n">
        <v>67.15000000000001</v>
      </c>
      <c r="F95" s="15" t="n">
        <v>0.0002</v>
      </c>
      <c r="G95" s="15" t="n"/>
    </row>
    <row r="96">
      <c r="A96" s="12" t="inlineStr">
        <is>
          <t>Seshaasai Technologies Ltd.</t>
        </is>
      </c>
      <c r="B96" s="30" t="inlineStr">
        <is>
          <t>INE04VU01023</t>
        </is>
      </c>
      <c r="C96" s="30" t="inlineStr">
        <is>
          <t>Financial Technology (Fintech)</t>
        </is>
      </c>
      <c r="D96" s="13" t="n">
        <v>14164</v>
      </c>
      <c r="E96" s="14" t="n">
        <v>38.15</v>
      </c>
      <c r="F96" s="15" t="n">
        <v>0.0001</v>
      </c>
      <c r="G96" s="15" t="n"/>
    </row>
    <row r="97">
      <c r="A97" s="12" t="inlineStr">
        <is>
          <t>BROOKFIELD INDIA REAL ESTATE TRUST</t>
        </is>
      </c>
      <c r="B97" s="30" t="inlineStr">
        <is>
          <t>INE0FDU25010</t>
        </is>
      </c>
      <c r="C97" s="30" t="inlineStr">
        <is>
          <t>Realty</t>
        </is>
      </c>
      <c r="D97" s="13" t="n">
        <v>3</v>
      </c>
      <c r="E97" s="14" t="n">
        <v>0.01</v>
      </c>
      <c r="F97" s="15" t="n">
        <v>0</v>
      </c>
      <c r="G97" s="15" t="n"/>
    </row>
    <row r="98">
      <c r="A98" s="16" t="inlineStr">
        <is>
          <t>Sub Total</t>
        </is>
      </c>
      <c r="B98" s="31" t="n"/>
      <c r="C98" s="31" t="n"/>
      <c r="D98" s="17" t="n"/>
      <c r="E98" s="37" t="n">
        <v>263059.6</v>
      </c>
      <c r="F98" s="38" t="n">
        <v>0.7561</v>
      </c>
      <c r="G98" s="20" t="n"/>
    </row>
    <row r="99">
      <c r="A99" s="16" t="n"/>
      <c r="B99" s="31" t="n"/>
      <c r="C99" s="31" t="n"/>
      <c r="D99" s="17" t="n"/>
      <c r="E99" s="41" t="n"/>
      <c r="F99" s="20" t="n"/>
      <c r="G99" s="20" t="n"/>
    </row>
    <row r="100">
      <c r="A100" s="16" t="n"/>
      <c r="B100" s="31" t="n"/>
      <c r="C100" s="31" t="n"/>
      <c r="D100" s="17" t="n"/>
      <c r="E100" s="41" t="n"/>
      <c r="F100" s="20" t="n"/>
      <c r="G100" s="20" t="n"/>
    </row>
    <row r="101">
      <c r="A101" s="16" t="n"/>
      <c r="B101" s="31" t="n"/>
      <c r="C101" s="31" t="n"/>
      <c r="D101" s="17" t="n"/>
      <c r="E101" s="41" t="n"/>
      <c r="F101" s="20" t="n"/>
      <c r="G101" s="20" t="n"/>
    </row>
    <row r="102">
      <c r="A102" s="60" t="inlineStr">
        <is>
          <t>Debt Instruments</t>
        </is>
      </c>
      <c r="B102" s="31" t="n"/>
      <c r="C102" s="31" t="n"/>
      <c r="D102" s="17" t="n"/>
      <c r="E102" s="41" t="n"/>
      <c r="F102" s="20" t="n"/>
      <c r="G102" s="20" t="n"/>
    </row>
    <row r="103">
      <c r="A103" s="60" t="inlineStr">
        <is>
          <t>(a) Non-convertible Preference share</t>
        </is>
      </c>
      <c r="B103" s="30" t="n"/>
      <c r="C103" s="30" t="n"/>
      <c r="D103" s="13" t="n"/>
      <c r="E103" s="14" t="n"/>
      <c r="F103" s="15" t="n"/>
      <c r="G103" s="15" t="n"/>
    </row>
    <row r="104">
      <c r="A104" s="60" t="inlineStr">
        <is>
          <t>Listed / Awaiting listing on Stock Exchanges</t>
        </is>
      </c>
      <c r="B104" s="30" t="n"/>
      <c r="C104" s="30" t="n"/>
      <c r="D104" s="13" t="n"/>
      <c r="E104" s="14" t="n"/>
      <c r="F104" s="15" t="n"/>
      <c r="G104" s="15" t="n"/>
    </row>
    <row r="105">
      <c r="A105" s="12" t="inlineStr">
        <is>
          <t>6% TVS MOTOR CO LTD NCRPS 01-09-2026</t>
        </is>
      </c>
      <c r="B105" s="30" t="inlineStr">
        <is>
          <t>INE494B04019</t>
        </is>
      </c>
      <c r="C105" s="30" t="inlineStr">
        <is>
          <t>Automobiles</t>
        </is>
      </c>
      <c r="D105" s="13" t="n">
        <v>217564</v>
      </c>
      <c r="E105" s="14" t="n">
        <v>22.16</v>
      </c>
      <c r="F105" s="15" t="n">
        <v>0.0001</v>
      </c>
      <c r="G105" s="15" t="n">
        <v>0.06105</v>
      </c>
    </row>
    <row r="106">
      <c r="A106" s="16" t="inlineStr">
        <is>
          <t>Sub Total</t>
        </is>
      </c>
      <c r="B106" s="31" t="n"/>
      <c r="C106" s="31" t="n"/>
      <c r="D106" s="17" t="n"/>
      <c r="E106" s="37" t="n">
        <v>22.16</v>
      </c>
      <c r="F106" s="38" t="n">
        <v>0.0001</v>
      </c>
      <c r="G106" s="20" t="n"/>
    </row>
    <row r="107">
      <c r="A107" s="21" t="inlineStr">
        <is>
          <t>TOTAL</t>
        </is>
      </c>
      <c r="B107" s="32" t="n"/>
      <c r="C107" s="32" t="n"/>
      <c r="D107" s="22" t="n"/>
      <c r="E107" s="27" t="n">
        <v>263081.76</v>
      </c>
      <c r="F107" s="28" t="n">
        <v>0.7562</v>
      </c>
      <c r="G107" s="20" t="n"/>
    </row>
    <row r="108">
      <c r="A108" s="12" t="n"/>
      <c r="B108" s="30" t="n"/>
      <c r="C108" s="30" t="n"/>
      <c r="D108" s="13" t="n"/>
      <c r="E108" s="14" t="n"/>
      <c r="F108" s="15" t="n"/>
      <c r="G108" s="15" t="n"/>
    </row>
    <row r="109">
      <c r="A109" s="16" t="inlineStr">
        <is>
          <t>Derivatives</t>
        </is>
      </c>
      <c r="B109" s="30" t="n"/>
      <c r="C109" s="30" t="n"/>
      <c r="D109" s="13" t="n"/>
      <c r="E109" s="14" t="n"/>
      <c r="F109" s="15" t="n"/>
      <c r="G109" s="15" t="n"/>
    </row>
    <row r="110">
      <c r="A110" s="16" t="inlineStr">
        <is>
          <t>(a) Index/Stock Future</t>
        </is>
      </c>
      <c r="B110" s="30" t="n"/>
      <c r="C110" s="30" t="n"/>
      <c r="D110" s="13" t="n"/>
      <c r="E110" s="14" t="n"/>
      <c r="F110" s="15" t="n"/>
      <c r="G110" s="15" t="n"/>
    </row>
    <row r="111">
      <c r="A111" s="12" t="inlineStr">
        <is>
          <t>Ashok Leyland Ltd.27/01/2026</t>
        </is>
      </c>
      <c r="B111" s="30" t="n"/>
      <c r="C111" s="30" t="inlineStr">
        <is>
          <t>Agricultural, Commercial &amp; Construction Vehicles</t>
        </is>
      </c>
      <c r="D111" s="13" t="n">
        <v>1625000</v>
      </c>
      <c r="E111" s="14" t="n">
        <v>2876.9</v>
      </c>
      <c r="F111" s="15" t="n">
        <v>0.008265</v>
      </c>
      <c r="G111" s="15" t="n"/>
    </row>
    <row r="112">
      <c r="A112" s="12" t="inlineStr">
        <is>
          <t>KFIN Technologies Ltd.27/01/2026</t>
        </is>
      </c>
      <c r="B112" s="30" t="n"/>
      <c r="C112" s="30" t="inlineStr">
        <is>
          <t>Capital Markets</t>
        </is>
      </c>
      <c r="D112" s="13" t="n">
        <v>101000</v>
      </c>
      <c r="E112" s="14" t="n">
        <v>1089.69</v>
      </c>
      <c r="F112" s="15" t="n">
        <v>0.00313</v>
      </c>
      <c r="G112" s="15" t="n"/>
    </row>
    <row r="113">
      <c r="A113" s="16" t="inlineStr">
        <is>
          <t>Sub Total</t>
        </is>
      </c>
      <c r="B113" s="31" t="n"/>
      <c r="C113" s="31" t="n"/>
      <c r="D113" s="17" t="n"/>
      <c r="E113" s="37" t="n">
        <v>3966.59</v>
      </c>
      <c r="F113" s="38" t="n">
        <v>0.011395</v>
      </c>
      <c r="G113" s="20" t="n"/>
    </row>
    <row r="114">
      <c r="A114" s="12" t="n"/>
      <c r="B114" s="30" t="n"/>
      <c r="C114" s="30" t="n"/>
      <c r="D114" s="13" t="n"/>
      <c r="E114" s="14" t="n"/>
      <c r="F114" s="15" t="n"/>
      <c r="G114" s="15" t="n"/>
    </row>
    <row r="115">
      <c r="A115" s="12" t="n"/>
      <c r="B115" s="30" t="n"/>
      <c r="C115" s="30" t="n"/>
      <c r="D115" s="13" t="n"/>
      <c r="E115" s="14" t="n"/>
      <c r="F115" s="15" t="n"/>
      <c r="G115" s="15" t="n"/>
    </row>
    <row r="116">
      <c r="A116" s="12" t="n"/>
      <c r="B116" s="30" t="n"/>
      <c r="C116" s="30" t="n"/>
      <c r="D116" s="13" t="n"/>
      <c r="E116" s="14" t="n"/>
      <c r="F116" s="15" t="n"/>
      <c r="G116" s="15" t="n"/>
    </row>
    <row r="117">
      <c r="A117" s="21" t="inlineStr">
        <is>
          <t>TOTAL</t>
        </is>
      </c>
      <c r="B117" s="32" t="n"/>
      <c r="C117" s="32" t="n"/>
      <c r="D117" s="22" t="n"/>
      <c r="E117" s="18" t="n">
        <v>3966.59</v>
      </c>
      <c r="F117" s="19" t="n">
        <v>0.011395</v>
      </c>
      <c r="G117" s="20" t="n"/>
    </row>
    <row r="118">
      <c r="A118" s="12" t="n"/>
      <c r="B118" s="30" t="n"/>
      <c r="C118" s="30" t="n"/>
      <c r="D118" s="13" t="n"/>
      <c r="E118" s="14" t="n"/>
      <c r="F118" s="15" t="n"/>
      <c r="G118" s="15" t="n"/>
    </row>
    <row r="119">
      <c r="A119" s="16" t="inlineStr">
        <is>
          <t>Debt Instruments</t>
        </is>
      </c>
      <c r="B119" s="30" t="n"/>
      <c r="C119" s="30" t="n"/>
      <c r="D119" s="13" t="n"/>
      <c r="E119" s="14" t="n"/>
      <c r="F119" s="15" t="n"/>
      <c r="G119" s="15" t="n"/>
    </row>
    <row r="120">
      <c r="A120" s="16" t="inlineStr">
        <is>
          <t>(a)Listed / Awaiting listing on stock Exchanges</t>
        </is>
      </c>
      <c r="B120" s="30" t="n"/>
      <c r="C120" s="30" t="n"/>
      <c r="D120" s="13" t="n"/>
      <c r="E120" s="14" t="n"/>
      <c r="F120" s="15" t="n"/>
      <c r="G120" s="15" t="n"/>
    </row>
    <row r="121">
      <c r="A121" s="12" t="inlineStr">
        <is>
          <t>7.48% NABARD NCD SR 25G RED 15-09-2028</t>
        </is>
      </c>
      <c r="B121" s="30" t="inlineStr">
        <is>
          <t>INE261F08EO7</t>
        </is>
      </c>
      <c r="C121" s="30" t="inlineStr">
        <is>
          <t>CRISIL AAA</t>
        </is>
      </c>
      <c r="D121" s="13" t="n">
        <v>14000000</v>
      </c>
      <c r="E121" s="14" t="n">
        <v>14183.01</v>
      </c>
      <c r="F121" s="15" t="n">
        <v>0.0408</v>
      </c>
      <c r="G121" s="15" t="n">
        <v>0.069119</v>
      </c>
    </row>
    <row r="122">
      <c r="A122" s="12" t="inlineStr">
        <is>
          <t>7.92% ADITYA BIRLA CAP NCD RED 27-12-27**</t>
        </is>
      </c>
      <c r="B122" s="30" t="inlineStr">
        <is>
          <t>INE860H07IG1</t>
        </is>
      </c>
      <c r="C122" s="30" t="inlineStr">
        <is>
          <t>ICRA AAA</t>
        </is>
      </c>
      <c r="D122" s="13" t="n">
        <v>7500000</v>
      </c>
      <c r="E122" s="14" t="n">
        <v>7573.79</v>
      </c>
      <c r="F122" s="15" t="n">
        <v>0.0218</v>
      </c>
      <c r="G122" s="15" t="n">
        <v>0.073675</v>
      </c>
    </row>
    <row r="123">
      <c r="A123" s="12" t="inlineStr">
        <is>
          <t>7.65% HDB FIN SERV NCD 10-09-27</t>
        </is>
      </c>
      <c r="B123" s="30" t="inlineStr">
        <is>
          <t>INE756I07EJ2</t>
        </is>
      </c>
      <c r="C123" s="30" t="inlineStr">
        <is>
          <t>CRISIL AAA</t>
        </is>
      </c>
      <c r="D123" s="13" t="n">
        <v>7500000</v>
      </c>
      <c r="E123" s="14" t="n">
        <v>7552.55</v>
      </c>
      <c r="F123" s="15" t="n">
        <v>0.0217</v>
      </c>
      <c r="G123" s="15" t="n">
        <v>0.0716</v>
      </c>
    </row>
    <row r="124">
      <c r="A124" s="12" t="inlineStr">
        <is>
          <t>7.40% BHARTI TELE XXVIII 01-02-29</t>
        </is>
      </c>
      <c r="B124" s="30" t="inlineStr">
        <is>
          <t>INE403D08298</t>
        </is>
      </c>
      <c r="C124" s="30" t="inlineStr">
        <is>
          <t>CRISIL AAA</t>
        </is>
      </c>
      <c r="D124" s="13" t="n">
        <v>5000000</v>
      </c>
      <c r="E124" s="14" t="n">
        <v>4976.38</v>
      </c>
      <c r="F124" s="15" t="n">
        <v>0.0143</v>
      </c>
      <c r="G124" s="15" t="n">
        <v>0.075838</v>
      </c>
    </row>
    <row r="125">
      <c r="A125" s="12" t="inlineStr">
        <is>
          <t>8.1701% ABHFL SR D1 NCD 25-08-27**</t>
        </is>
      </c>
      <c r="B125" s="30" t="inlineStr">
        <is>
          <t>INE831R07466</t>
        </is>
      </c>
      <c r="C125" s="30" t="inlineStr">
        <is>
          <t>ICRA AAA</t>
        </is>
      </c>
      <c r="D125" s="13" t="n">
        <v>2500000</v>
      </c>
      <c r="E125" s="14" t="n">
        <v>2538.68</v>
      </c>
      <c r="F125" s="15" t="n">
        <v>0.0073</v>
      </c>
      <c r="G125" s="15" t="n">
        <v>0.07112499999999999</v>
      </c>
    </row>
    <row r="126">
      <c r="A126" s="12" t="inlineStr">
        <is>
          <t>7.54% SIDBI NCD SR VIII RED 12-01-2026**</t>
        </is>
      </c>
      <c r="B126" s="30" t="inlineStr">
        <is>
          <t>INE556F08KF5</t>
        </is>
      </c>
      <c r="C126" s="30" t="inlineStr">
        <is>
          <t>ICRA AAA</t>
        </is>
      </c>
      <c r="D126" s="13" t="n">
        <v>2500000</v>
      </c>
      <c r="E126" s="14" t="n">
        <v>2501.03</v>
      </c>
      <c r="F126" s="15" t="n">
        <v>0.0072</v>
      </c>
      <c r="G126" s="15" t="n">
        <v>0.06139</v>
      </c>
    </row>
    <row r="127">
      <c r="A127" s="16" t="inlineStr">
        <is>
          <t>Sub Total</t>
        </is>
      </c>
      <c r="B127" s="31" t="n"/>
      <c r="C127" s="31" t="n"/>
      <c r="D127" s="17" t="n"/>
      <c r="E127" s="37" t="n">
        <v>39325.44</v>
      </c>
      <c r="F127" s="38" t="n">
        <v>0.1131</v>
      </c>
      <c r="G127" s="20" t="n"/>
    </row>
    <row r="128">
      <c r="A128" s="12" t="n"/>
      <c r="B128" s="30" t="n"/>
      <c r="C128" s="30" t="n"/>
      <c r="D128" s="13" t="n"/>
      <c r="E128" s="14" t="n"/>
      <c r="F128" s="15" t="n"/>
      <c r="G128" s="15" t="n"/>
    </row>
    <row r="129">
      <c r="A129" s="16" t="inlineStr">
        <is>
          <t>Government Securities</t>
        </is>
      </c>
      <c r="B129" s="30" t="n"/>
      <c r="C129" s="30" t="n"/>
      <c r="D129" s="13" t="n"/>
      <c r="E129" s="14" t="n"/>
      <c r="F129" s="15" t="n"/>
      <c r="G129" s="15" t="n"/>
    </row>
    <row r="130">
      <c r="A130" s="12" t="inlineStr">
        <is>
          <t>7.10% GOVT OF INDIA RED 18-04-2029</t>
        </is>
      </c>
      <c r="B130" s="30" t="inlineStr">
        <is>
          <t>IN0020220011</t>
        </is>
      </c>
      <c r="C130" s="30" t="inlineStr">
        <is>
          <t>SOVEREIGN</t>
        </is>
      </c>
      <c r="D130" s="13" t="n">
        <v>2000000</v>
      </c>
      <c r="E130" s="14" t="n">
        <v>2063.11</v>
      </c>
      <c r="F130" s="15" t="n">
        <v>0.0059</v>
      </c>
      <c r="G130" s="15" t="n">
        <v>0.06117</v>
      </c>
    </row>
    <row r="131">
      <c r="A131" s="16" t="inlineStr">
        <is>
          <t>Sub Total</t>
        </is>
      </c>
      <c r="B131" s="31" t="n"/>
      <c r="C131" s="31" t="n"/>
      <c r="D131" s="17" t="n"/>
      <c r="E131" s="37" t="n">
        <v>2063.11</v>
      </c>
      <c r="F131" s="38" t="n">
        <v>0.0059</v>
      </c>
      <c r="G131" s="20" t="n"/>
    </row>
    <row r="132">
      <c r="A132" s="12" t="n"/>
      <c r="B132" s="30" t="n"/>
      <c r="C132" s="30" t="n"/>
      <c r="D132" s="13" t="n"/>
      <c r="E132" s="14" t="n"/>
      <c r="F132" s="15" t="n"/>
      <c r="G132" s="15" t="n"/>
    </row>
    <row r="133">
      <c r="A133" s="16" t="inlineStr">
        <is>
          <t>(b)Privately Placed/Unlisted</t>
        </is>
      </c>
      <c r="B133" s="30" t="n"/>
      <c r="C133" s="30" t="n"/>
      <c r="D133" s="13" t="n"/>
      <c r="E133" s="14" t="n"/>
      <c r="F133" s="15" t="n"/>
      <c r="G133" s="15" t="n"/>
    </row>
    <row r="134">
      <c r="A134" s="16" t="inlineStr">
        <is>
          <t>Sub Total</t>
        </is>
      </c>
      <c r="B134" s="30" t="n"/>
      <c r="C134" s="30" t="n"/>
      <c r="D134" s="13" t="n"/>
      <c r="E134" s="39" t="inlineStr">
        <is>
          <t>NIL</t>
        </is>
      </c>
      <c r="F134" s="40" t="inlineStr">
        <is>
          <t>NIL</t>
        </is>
      </c>
      <c r="G134" s="15" t="n"/>
    </row>
    <row r="135">
      <c r="A135" s="12" t="n"/>
      <c r="B135" s="30" t="n"/>
      <c r="C135" s="30" t="n"/>
      <c r="D135" s="13" t="n"/>
      <c r="E135" s="14" t="n"/>
      <c r="F135" s="15" t="n"/>
      <c r="G135" s="15" t="n"/>
    </row>
    <row r="136">
      <c r="A136" s="16" t="inlineStr">
        <is>
          <t>(c)Securitised Debt Instruments</t>
        </is>
      </c>
      <c r="B136" s="30" t="n"/>
      <c r="C136" s="30" t="n"/>
      <c r="D136" s="13" t="n"/>
      <c r="E136" s="14" t="n"/>
      <c r="F136" s="15" t="n"/>
      <c r="G136" s="15" t="n"/>
    </row>
    <row r="137">
      <c r="A137" s="16" t="inlineStr">
        <is>
          <t>Sub Total</t>
        </is>
      </c>
      <c r="B137" s="30" t="n"/>
      <c r="C137" s="30" t="n"/>
      <c r="D137" s="13" t="n"/>
      <c r="E137" s="39" t="inlineStr">
        <is>
          <t>NIL</t>
        </is>
      </c>
      <c r="F137" s="40" t="inlineStr">
        <is>
          <t>NIL</t>
        </is>
      </c>
      <c r="G137" s="15" t="n"/>
    </row>
    <row r="138">
      <c r="A138" s="12" t="n"/>
      <c r="B138" s="30" t="n"/>
      <c r="C138" s="30" t="n"/>
      <c r="D138" s="13" t="n"/>
      <c r="E138" s="14" t="n"/>
      <c r="F138" s="15" t="n"/>
      <c r="G138" s="15" t="n"/>
    </row>
    <row r="139">
      <c r="A139" s="21" t="inlineStr">
        <is>
          <t>TOTAL</t>
        </is>
      </c>
      <c r="B139" s="32" t="n"/>
      <c r="C139" s="32" t="n"/>
      <c r="D139" s="22" t="n"/>
      <c r="E139" s="18" t="n">
        <v>41388.55</v>
      </c>
      <c r="F139" s="19" t="n">
        <v>0.119</v>
      </c>
      <c r="G139" s="20" t="n"/>
    </row>
    <row r="140">
      <c r="A140" s="12" t="n"/>
      <c r="B140" s="30" t="n"/>
      <c r="C140" s="30" t="n"/>
      <c r="D140" s="13" t="n"/>
      <c r="E140" s="14" t="n"/>
      <c r="F140" s="15" t="n"/>
      <c r="G140" s="15" t="n"/>
    </row>
    <row r="141">
      <c r="A141" s="12" t="n"/>
      <c r="B141" s="30" t="n"/>
      <c r="C141" s="30" t="n"/>
      <c r="D141" s="13" t="n"/>
      <c r="E141" s="14" t="n"/>
      <c r="F141" s="15" t="n"/>
      <c r="G141" s="15" t="n"/>
    </row>
    <row r="142">
      <c r="A142" s="16" t="inlineStr">
        <is>
          <t>Investment in Mutual fund</t>
        </is>
      </c>
      <c r="B142" s="30" t="n"/>
      <c r="C142" s="30" t="n"/>
      <c r="D142" s="13" t="n"/>
      <c r="E142" s="14" t="n"/>
      <c r="F142" s="15" t="n"/>
      <c r="G142" s="15" t="n"/>
    </row>
    <row r="143">
      <c r="A143" s="12" t="inlineStr">
        <is>
          <t>EDELWEISS LOW DURATION FUND</t>
        </is>
      </c>
      <c r="B143" s="30" t="inlineStr">
        <is>
          <t>INF754K01UP8</t>
        </is>
      </c>
      <c r="C143" s="30" t="n"/>
      <c r="D143" s="13" t="n">
        <v>283343.768</v>
      </c>
      <c r="E143" s="14" t="n">
        <v>3001.63</v>
      </c>
      <c r="F143" s="15" t="n">
        <v>0.0086</v>
      </c>
      <c r="G143" s="15" t="n"/>
    </row>
    <row r="144">
      <c r="A144" s="12" t="inlineStr">
        <is>
          <t>EDEL CRIS-IBX AAA NBFC-HFC-JUN 27 IND FD</t>
        </is>
      </c>
      <c r="B144" s="30" t="inlineStr">
        <is>
          <t>INF754K01UG7</t>
        </is>
      </c>
      <c r="C144" s="30" t="n"/>
      <c r="D144" s="13" t="n">
        <v>18597042.9144</v>
      </c>
      <c r="E144" s="14" t="n">
        <v>1999.01</v>
      </c>
      <c r="F144" s="15" t="n">
        <v>0.0057</v>
      </c>
      <c r="G144" s="15" t="n"/>
    </row>
    <row r="145">
      <c r="A145" s="12" t="inlineStr">
        <is>
          <t>EDEL CRI IBX AAA FIN S JN 28-DIRECT-GR</t>
        </is>
      </c>
      <c r="B145" s="30" t="inlineStr">
        <is>
          <t>INF754K01TP0</t>
        </is>
      </c>
      <c r="C145" s="30" t="n"/>
      <c r="D145" s="13" t="n">
        <v>14999250.037</v>
      </c>
      <c r="E145" s="14" t="n">
        <v>1641.07</v>
      </c>
      <c r="F145" s="15" t="n">
        <v>0.0047</v>
      </c>
      <c r="G145" s="15" t="n"/>
    </row>
    <row r="146">
      <c r="A146" s="12" t="inlineStr">
        <is>
          <t>EDELWEISS-NIFTY 50-INDEX FUND</t>
        </is>
      </c>
      <c r="B146" s="30" t="inlineStr">
        <is>
          <t>INF754K01NB3</t>
        </is>
      </c>
      <c r="C146" s="30" t="n"/>
      <c r="D146" s="13" t="n">
        <v>1634279.088</v>
      </c>
      <c r="E146" s="14" t="n">
        <v>251.21</v>
      </c>
      <c r="F146" s="15" t="n">
        <v>0.0007</v>
      </c>
      <c r="G146" s="15" t="n"/>
    </row>
    <row r="147">
      <c r="A147" s="12" t="inlineStr">
        <is>
          <t>EDELWEISS LIQUID FUND - DIRECT PL -GR</t>
        </is>
      </c>
      <c r="B147" s="30" t="inlineStr">
        <is>
          <t>INF754K01GM4</t>
        </is>
      </c>
      <c r="C147" s="30" t="n"/>
      <c r="D147" s="13" t="n">
        <v>0.0035</v>
      </c>
      <c r="E147" s="14" t="n">
        <v>0</v>
      </c>
      <c r="F147" s="15" t="n">
        <v>0</v>
      </c>
      <c r="G147" s="15" t="n"/>
    </row>
    <row r="148">
      <c r="A148" s="12" t="n"/>
      <c r="B148" s="30" t="n"/>
      <c r="C148" s="30" t="n"/>
      <c r="D148" s="13" t="n"/>
      <c r="E148" s="14" t="n"/>
      <c r="F148" s="15" t="n"/>
      <c r="G148" s="15" t="n"/>
    </row>
    <row r="149">
      <c r="A149" s="21" t="inlineStr">
        <is>
          <t>TOTAL</t>
        </is>
      </c>
      <c r="B149" s="32" t="n"/>
      <c r="C149" s="32" t="n"/>
      <c r="D149" s="22" t="n"/>
      <c r="E149" s="18" t="n">
        <v>6892.92</v>
      </c>
      <c r="F149" s="19" t="n">
        <v>0.0197</v>
      </c>
      <c r="G149" s="20" t="n"/>
    </row>
    <row r="150">
      <c r="A150" s="12" t="n"/>
      <c r="B150" s="30" t="n"/>
      <c r="C150" s="30" t="n"/>
      <c r="D150" s="13" t="n"/>
      <c r="E150" s="14" t="n"/>
      <c r="F150" s="15" t="n"/>
      <c r="G150" s="15" t="n"/>
    </row>
    <row r="151">
      <c r="A151" s="16" t="inlineStr">
        <is>
          <t>TREPS / Reverse Repo</t>
        </is>
      </c>
      <c r="B151" s="30" t="n"/>
      <c r="C151" s="30" t="n"/>
      <c r="D151" s="13" t="n"/>
      <c r="E151" s="14" t="n"/>
      <c r="F151" s="15" t="n"/>
      <c r="G151" s="15" t="n"/>
    </row>
    <row r="152">
      <c r="A152" s="12" t="inlineStr">
        <is>
          <t>Clearing Corporation of India Ltd.</t>
        </is>
      </c>
      <c r="B152" s="30" t="n"/>
      <c r="C152" s="30" t="n"/>
      <c r="D152" s="13" t="n"/>
      <c r="E152" s="14" t="n">
        <v>36660.64</v>
      </c>
      <c r="F152" s="15" t="n">
        <v>0.1053</v>
      </c>
      <c r="G152" s="15" t="n">
        <v>0.053335</v>
      </c>
    </row>
    <row r="153">
      <c r="A153" s="16" t="inlineStr">
        <is>
          <t>Sub Total</t>
        </is>
      </c>
      <c r="B153" s="31" t="n"/>
      <c r="C153" s="31" t="n"/>
      <c r="D153" s="17" t="n"/>
      <c r="E153" s="37" t="n">
        <v>36660.64</v>
      </c>
      <c r="F153" s="38" t="n">
        <v>0.1053</v>
      </c>
      <c r="G153" s="20" t="n"/>
    </row>
    <row r="154">
      <c r="A154" s="12" t="n"/>
      <c r="B154" s="30" t="n"/>
      <c r="C154" s="30" t="n"/>
      <c r="D154" s="13" t="n"/>
      <c r="E154" s="14" t="n"/>
      <c r="F154" s="15" t="n"/>
      <c r="G154" s="15" t="n"/>
    </row>
    <row r="155">
      <c r="A155" s="21" t="inlineStr">
        <is>
          <t>TOTAL</t>
        </is>
      </c>
      <c r="B155" s="32" t="n"/>
      <c r="C155" s="32" t="n"/>
      <c r="D155" s="22" t="n"/>
      <c r="E155" s="18" t="n">
        <v>36660.64</v>
      </c>
      <c r="F155" s="19" t="n">
        <v>0.1053</v>
      </c>
      <c r="G155" s="20" t="n"/>
    </row>
    <row r="156">
      <c r="A156" s="12" t="inlineStr">
        <is>
          <t>Accrued Interest</t>
        </is>
      </c>
      <c r="B156" s="30" t="n"/>
      <c r="C156" s="30" t="n"/>
      <c r="D156" s="13" t="n"/>
      <c r="E156" s="14" t="n">
        <v>670.3556167</v>
      </c>
      <c r="F156" s="15" t="n">
        <v>0.001926</v>
      </c>
      <c r="G156" s="15" t="n"/>
    </row>
    <row r="157">
      <c r="A157" s="12" t="inlineStr">
        <is>
          <t>Net Receivables/(Payables)</t>
        </is>
      </c>
      <c r="B157" s="30" t="n"/>
      <c r="C157" s="30" t="n"/>
      <c r="D157" s="13" t="n"/>
      <c r="E157" s="23" t="n">
        <v>-652.9956167</v>
      </c>
      <c r="F157" s="24" t="n">
        <v>-0.002126</v>
      </c>
      <c r="G157" s="15" t="n">
        <v>0.053334</v>
      </c>
    </row>
    <row r="158">
      <c r="A158" s="25" t="inlineStr">
        <is>
          <t>GRAND TOTAL</t>
        </is>
      </c>
      <c r="B158" s="33" t="n"/>
      <c r="C158" s="33" t="n"/>
      <c r="D158" s="26" t="n"/>
      <c r="E158" s="27" t="n">
        <v>348041.23</v>
      </c>
      <c r="F158" s="28" t="n">
        <v>1</v>
      </c>
      <c r="G158" s="28" t="n"/>
    </row>
    <row r="160">
      <c r="A160" s="74" t="inlineStr">
        <is>
          <t>Net Receivables/(Payables) include Net Current Assets as well as the Mark to Market on derivative trades.</t>
        </is>
      </c>
    </row>
    <row r="161">
      <c r="A161" s="74" t="inlineStr">
        <is>
          <t>**Non Traded Security</t>
        </is>
      </c>
    </row>
    <row r="163">
      <c r="A163" s="74" t="inlineStr">
        <is>
          <t>Notes:</t>
        </is>
      </c>
    </row>
    <row r="164">
      <c r="A164" s="48" t="inlineStr">
        <is>
          <t>1. Security in default beyond its maturiy date</t>
        </is>
      </c>
      <c r="B164" s="34" t="inlineStr">
        <is>
          <t>NIL</t>
        </is>
      </c>
    </row>
    <row r="165">
      <c r="A165" t="inlineStr">
        <is>
          <t>2. NAV at the beginning of the period (Rs. per unit)</t>
        </is>
      </c>
    </row>
    <row r="166">
      <c r="A166" t="inlineStr">
        <is>
          <t>Plan /option (Face Value 10)</t>
        </is>
      </c>
      <c r="B166" t="inlineStr">
        <is>
          <t>As on</t>
        </is>
      </c>
      <c r="C166" t="inlineStr">
        <is>
          <t>As on</t>
        </is>
      </c>
    </row>
    <row r="167">
      <c r="B167" s="49" t="n">
        <v>45989</v>
      </c>
      <c r="C167" s="49" t="n">
        <v>46022</v>
      </c>
    </row>
    <row r="168">
      <c r="A168" t="inlineStr">
        <is>
          <t>Direct Plan Growth Option</t>
        </is>
      </c>
      <c r="B168" t="n">
        <v>75.45</v>
      </c>
      <c r="C168" t="n">
        <v>75.41</v>
      </c>
    </row>
    <row r="169">
      <c r="A169" t="inlineStr">
        <is>
          <t>Direct Plan IDCW Option</t>
        </is>
      </c>
      <c r="B169" t="n">
        <v>34.24</v>
      </c>
      <c r="C169" t="n">
        <v>34.01</v>
      </c>
    </row>
    <row r="170">
      <c r="A170" t="inlineStr">
        <is>
          <t>Plan B - Growth option</t>
        </is>
      </c>
      <c r="B170" t="n">
        <v>64.47</v>
      </c>
      <c r="C170" t="n">
        <v>64.34999999999999</v>
      </c>
    </row>
    <row r="171">
      <c r="A171" t="inlineStr">
        <is>
          <t>Plan B - IDCW option</t>
        </is>
      </c>
      <c r="B171" t="n">
        <v>65.7</v>
      </c>
      <c r="C171" t="n">
        <v>65.56999999999999</v>
      </c>
    </row>
    <row r="172">
      <c r="A172" t="inlineStr">
        <is>
          <t>Regular Plan Growth Option</t>
        </is>
      </c>
      <c r="B172" t="n">
        <v>65.15000000000001</v>
      </c>
      <c r="C172" t="n">
        <v>65.03</v>
      </c>
    </row>
    <row r="173">
      <c r="A173" t="inlineStr">
        <is>
          <t>Regular Plan IDCW Option</t>
        </is>
      </c>
      <c r="B173" t="n">
        <v>27.58</v>
      </c>
      <c r="C173" t="n">
        <v>27.32</v>
      </c>
    </row>
    <row r="175">
      <c r="A175" t="inlineStr">
        <is>
          <t>3. Total Dividend (Net) declared during the month</t>
        </is>
      </c>
    </row>
    <row r="177">
      <c r="A177" s="50" t="inlineStr">
        <is>
          <t>Plan/Option Name</t>
        </is>
      </c>
      <c r="B177" s="50" t="inlineStr">
        <is>
          <t> </t>
        </is>
      </c>
      <c r="C177" s="50" t="inlineStr">
        <is>
          <t>individual &amp; HUF</t>
        </is>
      </c>
      <c r="D177" s="50" t="inlineStr">
        <is>
          <t>others</t>
        </is>
      </c>
    </row>
    <row r="178">
      <c r="A178" s="50" t="inlineStr">
        <is>
          <t>Direct Plan IDCW</t>
        </is>
      </c>
      <c r="B178" s="50" t="n"/>
      <c r="C178" s="50" t="n">
        <v>0.21</v>
      </c>
      <c r="D178" s="50" t="n">
        <v>0.21</v>
      </c>
    </row>
    <row r="179">
      <c r="A179" s="50" t="inlineStr">
        <is>
          <t>Regular Plan IDCW</t>
        </is>
      </c>
      <c r="B179" s="50" t="n"/>
      <c r="C179" s="50" t="n">
        <v>0.21</v>
      </c>
      <c r="D179" s="50" t="n">
        <v>0.21</v>
      </c>
    </row>
    <row r="181">
      <c r="A181" t="inlineStr">
        <is>
          <t>4. Bonus was declared during the month</t>
        </is>
      </c>
      <c r="B181" s="34" t="inlineStr">
        <is>
          <t>NIL</t>
        </is>
      </c>
    </row>
    <row r="182" ht="29" customHeight="1">
      <c r="A182" s="48" t="inlineStr">
        <is>
          <t>5. Investment in Repo of Corporate Debt Securities during the month ended December 31, 2025</t>
        </is>
      </c>
      <c r="B182" s="34" t="inlineStr">
        <is>
          <t>NIL</t>
        </is>
      </c>
    </row>
    <row r="183" ht="29" customHeight="1">
      <c r="A183" s="48" t="inlineStr">
        <is>
          <t>6. Investment in foreign securities/ADRs/GDRs at the end of the month</t>
        </is>
      </c>
      <c r="B183" s="34" t="inlineStr">
        <is>
          <t>NIL</t>
        </is>
      </c>
    </row>
    <row r="184">
      <c r="A184" t="inlineStr">
        <is>
          <t>7. Portfolio Turnover Ratio</t>
        </is>
      </c>
      <c r="B184" s="51" t="n">
        <v>1.3562</v>
      </c>
    </row>
    <row r="185" ht="43.5" customHeight="1">
      <c r="A185" s="48" t="inlineStr">
        <is>
          <t>8. Total gross exposure to derivative instruments (excluding reversed positions) at the end of the month (Rs. in Lakhs)</t>
        </is>
      </c>
      <c r="B185" s="34" t="n">
        <v>3966.589</v>
      </c>
    </row>
    <row r="186">
      <c r="B186" s="34" t="n"/>
    </row>
    <row r="187" ht="29" customHeight="1">
      <c r="A187" s="48" t="inlineStr">
        <is>
          <t>9. Margin Deposits includes Margin money placed on derivatives other than margin money placed with bank</t>
        </is>
      </c>
      <c r="B187" s="34" t="inlineStr">
        <is>
          <t>NIL</t>
        </is>
      </c>
    </row>
    <row r="188" ht="29" customHeight="1">
      <c r="A188" s="48" t="inlineStr">
        <is>
          <t>10. Value of investment made by other schemes under same management (Rs. In Lakhs)</t>
        </is>
      </c>
      <c r="B188" t="inlineStr">
        <is>
          <t>NIL</t>
        </is>
      </c>
    </row>
    <row r="189" ht="29" customHeight="1">
      <c r="A189" s="48" t="inlineStr">
        <is>
          <t>11. Number of instance of deviation In valuation of securities</t>
        </is>
      </c>
      <c r="B189" s="34" t="inlineStr">
        <is>
          <t>NIL</t>
        </is>
      </c>
    </row>
    <row r="190" ht="29" customHeight="1">
      <c r="A190" s="48" t="inlineStr">
        <is>
          <t>12. Total value and percentage of illiquid equity shares / securities</t>
        </is>
      </c>
      <c r="B190" s="34" t="inlineStr">
        <is>
          <t>NIL</t>
        </is>
      </c>
    </row>
    <row r="192" ht="70" customHeight="1">
      <c r="A192" s="76" t="inlineStr">
        <is>
          <t>Scheme Name</t>
        </is>
      </c>
      <c r="B192" s="76" t="inlineStr">
        <is>
          <t>Risk- O - Meter</t>
        </is>
      </c>
      <c r="C192" s="76" t="inlineStr">
        <is>
          <t>Benchmark of the Scheme</t>
        </is>
      </c>
      <c r="D192" s="76" t="inlineStr">
        <is>
          <t>Benchmark Risk-o-meter</t>
        </is>
      </c>
    </row>
    <row r="193" ht="70" customHeight="1">
      <c r="A193" s="76" t="inlineStr">
        <is>
          <t>Edelweiss Aggressive Hybrid Fund</t>
        </is>
      </c>
      <c r="B193" s="76" t="n"/>
      <c r="C193" s="76" t="inlineStr">
        <is>
          <t>CRISIL Hybrid 35+65 - Aggressive Index</t>
        </is>
      </c>
      <c r="D193" s="76" t="n"/>
      <c r="E193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6.xml><?xml version="1.0" encoding="utf-8"?>
<worksheet xmlns="http://schemas.openxmlformats.org/spreadsheetml/2006/main">
  <sheetPr>
    <outlinePr summaryBelow="1" summaryRight="1"/>
    <pageSetUpPr/>
  </sheetPr>
  <dimension ref="A1:G76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BSE SENSEX ETF AS ON DECEMBER 31, 2025</t>
        </is>
      </c>
    </row>
    <row r="2" ht="35" customHeight="1">
      <c r="A2" s="75" t="inlineStr">
        <is>
          <t>(An open-ended exchange traded scheme replicating/tracking BSE Sensex Total Return Index)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HDFC Bank Ltd.</t>
        </is>
      </c>
      <c r="B8" s="30" t="inlineStr">
        <is>
          <t>INE040A01034</t>
        </is>
      </c>
      <c r="C8" s="30" t="inlineStr">
        <is>
          <t>Banks</t>
        </is>
      </c>
      <c r="D8" s="13" t="n">
        <v>23820</v>
      </c>
      <c r="E8" s="14" t="n">
        <v>236.23</v>
      </c>
      <c r="F8" s="15" t="n">
        <v>0.1492</v>
      </c>
      <c r="G8" s="15" t="n"/>
    </row>
    <row r="9">
      <c r="A9" s="12" t="inlineStr">
        <is>
          <t>Reliance Industries Ltd.</t>
        </is>
      </c>
      <c r="B9" s="30" t="inlineStr">
        <is>
          <t>INE002A01018</t>
        </is>
      </c>
      <c r="C9" s="30" t="inlineStr">
        <is>
          <t>Petroleum Products</t>
        </is>
      </c>
      <c r="D9" s="13" t="n">
        <v>10588</v>
      </c>
      <c r="E9" s="14" t="n">
        <v>166.17</v>
      </c>
      <c r="F9" s="15" t="n">
        <v>0.105</v>
      </c>
      <c r="G9" s="15" t="n"/>
    </row>
    <row r="10">
      <c r="A10" s="12" t="inlineStr">
        <is>
          <t>ICICI Bank Ltd.</t>
        </is>
      </c>
      <c r="B10" s="30" t="inlineStr">
        <is>
          <t>INE090A01021</t>
        </is>
      </c>
      <c r="C10" s="30" t="inlineStr">
        <is>
          <t>Banks</t>
        </is>
      </c>
      <c r="D10" s="13" t="n">
        <v>11181</v>
      </c>
      <c r="E10" s="14" t="n">
        <v>150.15</v>
      </c>
      <c r="F10" s="15" t="n">
        <v>0.0949</v>
      </c>
      <c r="G10" s="15" t="n"/>
    </row>
    <row r="11">
      <c r="A11" s="12" t="inlineStr">
        <is>
          <t>Bharti Airtel Ltd.</t>
        </is>
      </c>
      <c r="B11" s="30" t="inlineStr">
        <is>
          <t>INE397D01024</t>
        </is>
      </c>
      <c r="C11" s="30" t="inlineStr">
        <is>
          <t>Telecom - Services</t>
        </is>
      </c>
      <c r="D11" s="13" t="n">
        <v>4372</v>
      </c>
      <c r="E11" s="14" t="n">
        <v>92.06</v>
      </c>
      <c r="F11" s="15" t="n">
        <v>0.0582</v>
      </c>
      <c r="G11" s="15" t="n"/>
    </row>
    <row r="12">
      <c r="A12" s="12" t="inlineStr">
        <is>
          <t>Infosys Ltd.</t>
        </is>
      </c>
      <c r="B12" s="30" t="inlineStr">
        <is>
          <t>INE009A01021</t>
        </is>
      </c>
      <c r="C12" s="30" t="inlineStr">
        <is>
          <t>IT - Software</t>
        </is>
      </c>
      <c r="D12" s="13" t="n">
        <v>5591</v>
      </c>
      <c r="E12" s="14" t="n">
        <v>90.38</v>
      </c>
      <c r="F12" s="15" t="n">
        <v>0.0571</v>
      </c>
      <c r="G12" s="15" t="n"/>
    </row>
    <row r="13">
      <c r="A13" s="12" t="inlineStr">
        <is>
          <t>Larsen &amp; Toubro Ltd.</t>
        </is>
      </c>
      <c r="B13" s="30" t="inlineStr">
        <is>
          <t>INE018A01030</t>
        </is>
      </c>
      <c r="C13" s="30" t="inlineStr">
        <is>
          <t>Construction</t>
        </is>
      </c>
      <c r="D13" s="13" t="n">
        <v>1830</v>
      </c>
      <c r="E13" s="14" t="n">
        <v>74.72</v>
      </c>
      <c r="F13" s="15" t="n">
        <v>0.0472</v>
      </c>
      <c r="G13" s="15" t="n"/>
    </row>
    <row r="14">
      <c r="A14" s="12" t="inlineStr">
        <is>
          <t>State Bank of India</t>
        </is>
      </c>
      <c r="B14" s="30" t="inlineStr">
        <is>
          <t>INE062A01020</t>
        </is>
      </c>
      <c r="C14" s="30" t="inlineStr">
        <is>
          <t>Banks</t>
        </is>
      </c>
      <c r="D14" s="13" t="n">
        <v>6500</v>
      </c>
      <c r="E14" s="14" t="n">
        <v>63.84</v>
      </c>
      <c r="F14" s="15" t="n">
        <v>0.0403</v>
      </c>
      <c r="G14" s="15" t="n"/>
    </row>
    <row r="15">
      <c r="A15" s="12" t="inlineStr">
        <is>
          <t>ITC Ltd.</t>
        </is>
      </c>
      <c r="B15" s="30" t="inlineStr">
        <is>
          <t>INE154A01025</t>
        </is>
      </c>
      <c r="C15" s="30" t="inlineStr">
        <is>
          <t>Diversified FMCG</t>
        </is>
      </c>
      <c r="D15" s="13" t="n">
        <v>15094</v>
      </c>
      <c r="E15" s="14" t="n">
        <v>60.83</v>
      </c>
      <c r="F15" s="15" t="n">
        <v>0.0384</v>
      </c>
      <c r="G15" s="15" t="n"/>
    </row>
    <row r="16">
      <c r="A16" s="12" t="inlineStr">
        <is>
          <t>Axis Bank Ltd.</t>
        </is>
      </c>
      <c r="B16" s="30" t="inlineStr">
        <is>
          <t>INE238A01034</t>
        </is>
      </c>
      <c r="C16" s="30" t="inlineStr">
        <is>
          <t>Banks</t>
        </is>
      </c>
      <c r="D16" s="13" t="n">
        <v>4468</v>
      </c>
      <c r="E16" s="14" t="n">
        <v>56.69</v>
      </c>
      <c r="F16" s="15" t="n">
        <v>0.0358</v>
      </c>
      <c r="G16" s="15" t="n"/>
    </row>
    <row r="17">
      <c r="A17" s="12" t="inlineStr">
        <is>
          <t>Mahindra &amp; Mahindra Ltd.</t>
        </is>
      </c>
      <c r="B17" s="30" t="inlineStr">
        <is>
          <t>INE101A01026</t>
        </is>
      </c>
      <c r="C17" s="30" t="inlineStr">
        <is>
          <t>Automobiles</t>
        </is>
      </c>
      <c r="D17" s="13" t="n">
        <v>1401</v>
      </c>
      <c r="E17" s="14" t="n">
        <v>51.97</v>
      </c>
      <c r="F17" s="15" t="n">
        <v>0.0328</v>
      </c>
      <c r="G17" s="15" t="n"/>
    </row>
    <row r="18">
      <c r="A18" s="12" t="inlineStr">
        <is>
          <t>Tata Consultancy Services Ltd.</t>
        </is>
      </c>
      <c r="B18" s="30" t="inlineStr">
        <is>
          <t>INE467B01029</t>
        </is>
      </c>
      <c r="C18" s="30" t="inlineStr">
        <is>
          <t>IT - Software</t>
        </is>
      </c>
      <c r="D18" s="13" t="n">
        <v>1585</v>
      </c>
      <c r="E18" s="14" t="n">
        <v>50.81</v>
      </c>
      <c r="F18" s="15" t="n">
        <v>0.0321</v>
      </c>
      <c r="G18" s="15" t="n"/>
    </row>
    <row r="19">
      <c r="A19" s="12" t="inlineStr">
        <is>
          <t>Kotak Mahindra Bank Ltd.</t>
        </is>
      </c>
      <c r="B19" s="30" t="inlineStr">
        <is>
          <t>INE237A01028</t>
        </is>
      </c>
      <c r="C19" s="30" t="inlineStr">
        <is>
          <t>Banks</t>
        </is>
      </c>
      <c r="D19" s="13" t="n">
        <v>2303</v>
      </c>
      <c r="E19" s="14" t="n">
        <v>50.68</v>
      </c>
      <c r="F19" s="15" t="n">
        <v>0.032</v>
      </c>
      <c r="G19" s="15" t="n"/>
    </row>
    <row r="20">
      <c r="A20" s="12" t="inlineStr">
        <is>
          <t>Bajaj Finance Ltd.</t>
        </is>
      </c>
      <c r="B20" s="30" t="inlineStr">
        <is>
          <t>INE296A01032</t>
        </is>
      </c>
      <c r="C20" s="30" t="inlineStr">
        <is>
          <t>Finance</t>
        </is>
      </c>
      <c r="D20" s="13" t="n">
        <v>4089</v>
      </c>
      <c r="E20" s="14" t="n">
        <v>40.34</v>
      </c>
      <c r="F20" s="15" t="n">
        <v>0.0255</v>
      </c>
      <c r="G20" s="15" t="n"/>
    </row>
    <row r="21">
      <c r="A21" s="12" t="inlineStr">
        <is>
          <t>Maruti Suzuki India Ltd.</t>
        </is>
      </c>
      <c r="B21" s="30" t="inlineStr">
        <is>
          <t>INE585B01010</t>
        </is>
      </c>
      <c r="C21" s="30" t="inlineStr">
        <is>
          <t>Automobiles</t>
        </is>
      </c>
      <c r="D21" s="13" t="n">
        <v>207</v>
      </c>
      <c r="E21" s="14" t="n">
        <v>34.58</v>
      </c>
      <c r="F21" s="15" t="n">
        <v>0.0218</v>
      </c>
      <c r="G21" s="15" t="n"/>
    </row>
    <row r="22">
      <c r="A22" s="12" t="inlineStr">
        <is>
          <t>Hindustan Unilever Ltd.</t>
        </is>
      </c>
      <c r="B22" s="30" t="inlineStr">
        <is>
          <t>INE030A01027</t>
        </is>
      </c>
      <c r="C22" s="30" t="inlineStr">
        <is>
          <t>Diversified FMCG</t>
        </is>
      </c>
      <c r="D22" s="13" t="n">
        <v>1397</v>
      </c>
      <c r="E22" s="14" t="n">
        <v>32.34</v>
      </c>
      <c r="F22" s="15" t="n">
        <v>0.0204</v>
      </c>
      <c r="G22" s="15" t="n"/>
    </row>
    <row r="23">
      <c r="A23" s="12" t="inlineStr">
        <is>
          <t>Eternal Ltd.</t>
        </is>
      </c>
      <c r="B23" s="30" t="inlineStr">
        <is>
          <t>INE758T01015</t>
        </is>
      </c>
      <c r="C23" s="30" t="inlineStr">
        <is>
          <t>Retailing</t>
        </is>
      </c>
      <c r="D23" s="13" t="n">
        <v>10873</v>
      </c>
      <c r="E23" s="14" t="n">
        <v>30.22</v>
      </c>
      <c r="F23" s="15" t="n">
        <v>0.0191</v>
      </c>
      <c r="G23" s="15" t="n"/>
    </row>
    <row r="24">
      <c r="A24" s="12" t="inlineStr">
        <is>
          <t>Sun Pharmaceutical Industries Ltd.</t>
        </is>
      </c>
      <c r="B24" s="30" t="inlineStr">
        <is>
          <t>INE044A01036</t>
        </is>
      </c>
      <c r="C24" s="30" t="inlineStr">
        <is>
          <t>Pharmaceuticals &amp; Biotechnology</t>
        </is>
      </c>
      <c r="D24" s="13" t="n">
        <v>1652</v>
      </c>
      <c r="E24" s="14" t="n">
        <v>28.41</v>
      </c>
      <c r="F24" s="15" t="n">
        <v>0.0179</v>
      </c>
      <c r="G24" s="15" t="n"/>
    </row>
    <row r="25">
      <c r="A25" s="12" t="inlineStr">
        <is>
          <t>HCL Technologies Ltd.</t>
        </is>
      </c>
      <c r="B25" s="30" t="inlineStr">
        <is>
          <t>INE860A01027</t>
        </is>
      </c>
      <c r="C25" s="30" t="inlineStr">
        <is>
          <t>IT - Software</t>
        </is>
      </c>
      <c r="D25" s="13" t="n">
        <v>1656</v>
      </c>
      <c r="E25" s="14" t="n">
        <v>26.9</v>
      </c>
      <c r="F25" s="15" t="n">
        <v>0.017</v>
      </c>
      <c r="G25" s="15" t="n"/>
    </row>
    <row r="26">
      <c r="A26" s="12" t="inlineStr">
        <is>
          <t>Titan Company Ltd.</t>
        </is>
      </c>
      <c r="B26" s="30" t="inlineStr">
        <is>
          <t>INE280A01028</t>
        </is>
      </c>
      <c r="C26" s="30" t="inlineStr">
        <is>
          <t>Consumer Durables</t>
        </is>
      </c>
      <c r="D26" s="13" t="n">
        <v>639</v>
      </c>
      <c r="E26" s="14" t="n">
        <v>25.88</v>
      </c>
      <c r="F26" s="15" t="n">
        <v>0.0164</v>
      </c>
      <c r="G26" s="15" t="n"/>
    </row>
    <row r="27">
      <c r="A27" s="12" t="inlineStr">
        <is>
          <t>NTPC Ltd.</t>
        </is>
      </c>
      <c r="B27" s="30" t="inlineStr">
        <is>
          <t>INE733E01010</t>
        </is>
      </c>
      <c r="C27" s="30" t="inlineStr">
        <is>
          <t>Power</t>
        </is>
      </c>
      <c r="D27" s="13" t="n">
        <v>7434</v>
      </c>
      <c r="E27" s="14" t="n">
        <v>24.49</v>
      </c>
      <c r="F27" s="15" t="n">
        <v>0.0155</v>
      </c>
      <c r="G27" s="15" t="n"/>
    </row>
    <row r="28">
      <c r="A28" s="12" t="inlineStr">
        <is>
          <t>Tata Steel Ltd.</t>
        </is>
      </c>
      <c r="B28" s="30" t="inlineStr">
        <is>
          <t>INE081A01020</t>
        </is>
      </c>
      <c r="C28" s="30" t="inlineStr">
        <is>
          <t>Ferrous Metals</t>
        </is>
      </c>
      <c r="D28" s="13" t="n">
        <v>12892</v>
      </c>
      <c r="E28" s="14" t="n">
        <v>23.21</v>
      </c>
      <c r="F28" s="15" t="n">
        <v>0.0147</v>
      </c>
      <c r="G28" s="15" t="n"/>
    </row>
    <row r="29">
      <c r="A29" s="12" t="inlineStr">
        <is>
          <t>Bharat Electronics Ltd.</t>
        </is>
      </c>
      <c r="B29" s="30" t="inlineStr">
        <is>
          <t>INE263A01024</t>
        </is>
      </c>
      <c r="C29" s="30" t="inlineStr">
        <is>
          <t>Aerospace &amp; Defense</t>
        </is>
      </c>
      <c r="D29" s="13" t="n">
        <v>5605</v>
      </c>
      <c r="E29" s="14" t="n">
        <v>22.4</v>
      </c>
      <c r="F29" s="15" t="n">
        <v>0.0142</v>
      </c>
      <c r="G29" s="15" t="n"/>
    </row>
    <row r="30">
      <c r="A30" s="12" t="inlineStr">
        <is>
          <t>Ultratech Cement Ltd.</t>
        </is>
      </c>
      <c r="B30" s="30" t="inlineStr">
        <is>
          <t>INE481G01011</t>
        </is>
      </c>
      <c r="C30" s="30" t="inlineStr">
        <is>
          <t>Cement &amp; Cement Products</t>
        </is>
      </c>
      <c r="D30" s="13" t="n">
        <v>184</v>
      </c>
      <c r="E30" s="14" t="n">
        <v>21.69</v>
      </c>
      <c r="F30" s="15" t="n">
        <v>0.0137</v>
      </c>
      <c r="G30" s="15" t="n"/>
    </row>
    <row r="31">
      <c r="A31" s="12" t="inlineStr">
        <is>
          <t>Asian Paints Ltd.</t>
        </is>
      </c>
      <c r="B31" s="30" t="inlineStr">
        <is>
          <t>INE021A01026</t>
        </is>
      </c>
      <c r="C31" s="30" t="inlineStr">
        <is>
          <t>Consumer Durables</t>
        </is>
      </c>
      <c r="D31" s="13" t="n">
        <v>705</v>
      </c>
      <c r="E31" s="14" t="n">
        <v>19.53</v>
      </c>
      <c r="F31" s="15" t="n">
        <v>0.0123</v>
      </c>
      <c r="G31" s="15" t="n"/>
    </row>
    <row r="32">
      <c r="A32" s="12" t="inlineStr">
        <is>
          <t>Power Grid Corporation of India Ltd.</t>
        </is>
      </c>
      <c r="B32" s="30" t="inlineStr">
        <is>
          <t>INE752E01010</t>
        </is>
      </c>
      <c r="C32" s="30" t="inlineStr">
        <is>
          <t>Power</t>
        </is>
      </c>
      <c r="D32" s="13" t="n">
        <v>7132</v>
      </c>
      <c r="E32" s="14" t="n">
        <v>18.87</v>
      </c>
      <c r="F32" s="15" t="n">
        <v>0.0119</v>
      </c>
      <c r="G32" s="15" t="n"/>
    </row>
    <row r="33">
      <c r="A33" s="12" t="inlineStr">
        <is>
          <t>Bajaj Finserv Ltd.</t>
        </is>
      </c>
      <c r="B33" s="30" t="inlineStr">
        <is>
          <t>INE918I01026</t>
        </is>
      </c>
      <c r="C33" s="30" t="inlineStr">
        <is>
          <t>Finance</t>
        </is>
      </c>
      <c r="D33" s="13" t="n">
        <v>900</v>
      </c>
      <c r="E33" s="14" t="n">
        <v>18.35</v>
      </c>
      <c r="F33" s="15" t="n">
        <v>0.0116</v>
      </c>
      <c r="G33" s="15" t="n"/>
    </row>
    <row r="34">
      <c r="A34" s="12" t="inlineStr">
        <is>
          <t>InterGlobe Aviation Ltd.</t>
        </is>
      </c>
      <c r="B34" s="30" t="inlineStr">
        <is>
          <t>INE646L01027</t>
        </is>
      </c>
      <c r="C34" s="30" t="inlineStr">
        <is>
          <t>Transport Services</t>
        </is>
      </c>
      <c r="D34" s="13" t="n">
        <v>348</v>
      </c>
      <c r="E34" s="14" t="n">
        <v>17.61</v>
      </c>
      <c r="F34" s="15" t="n">
        <v>0.0111</v>
      </c>
      <c r="G34" s="15" t="n"/>
    </row>
    <row r="35">
      <c r="A35" s="12" t="inlineStr">
        <is>
          <t>Adani Ports &amp; Special Economic Zone Ltd.</t>
        </is>
      </c>
      <c r="B35" s="30" t="inlineStr">
        <is>
          <t>INE742F01042</t>
        </is>
      </c>
      <c r="C35" s="30" t="inlineStr">
        <is>
          <t>Transport Infrastructure</t>
        </is>
      </c>
      <c r="D35" s="13" t="n">
        <v>1149</v>
      </c>
      <c r="E35" s="14" t="n">
        <v>16.88</v>
      </c>
      <c r="F35" s="15" t="n">
        <v>0.0107</v>
      </c>
      <c r="G35" s="15" t="n"/>
    </row>
    <row r="36">
      <c r="A36" s="12" t="inlineStr">
        <is>
          <t>Tech Mahindra Ltd.</t>
        </is>
      </c>
      <c r="B36" s="30" t="inlineStr">
        <is>
          <t>INE669C01036</t>
        </is>
      </c>
      <c r="C36" s="30" t="inlineStr">
        <is>
          <t>IT - Software</t>
        </is>
      </c>
      <c r="D36" s="13" t="n">
        <v>996</v>
      </c>
      <c r="E36" s="14" t="n">
        <v>15.85</v>
      </c>
      <c r="F36" s="15" t="n">
        <v>0.01</v>
      </c>
      <c r="G36" s="15" t="n"/>
    </row>
    <row r="37">
      <c r="A37" s="12" t="inlineStr">
        <is>
          <t>Trent Ltd.</t>
        </is>
      </c>
      <c r="B37" s="30" t="inlineStr">
        <is>
          <t>INE849A01020</t>
        </is>
      </c>
      <c r="C37" s="30" t="inlineStr">
        <is>
          <t>Retailing</t>
        </is>
      </c>
      <c r="D37" s="13" t="n">
        <v>345</v>
      </c>
      <c r="E37" s="14" t="n">
        <v>14.76</v>
      </c>
      <c r="F37" s="15" t="n">
        <v>0.009299999999999999</v>
      </c>
      <c r="G37" s="15" t="n"/>
    </row>
    <row r="38">
      <c r="A38" s="12" t="inlineStr">
        <is>
          <t>KWALITY WALL'S INDIA LTD</t>
        </is>
      </c>
      <c r="B38" s="30" t="inlineStr">
        <is>
          <t>INE2KCE01013</t>
        </is>
      </c>
      <c r="C38" s="30" t="inlineStr">
        <is>
          <t>Food Products</t>
        </is>
      </c>
      <c r="D38" s="13" t="n">
        <v>1408</v>
      </c>
      <c r="E38" s="14" t="n">
        <v>0.54</v>
      </c>
      <c r="F38" s="15" t="n">
        <v>0.0003</v>
      </c>
      <c r="G38" s="15" t="n"/>
    </row>
    <row r="39">
      <c r="A39" s="16" t="inlineStr">
        <is>
          <t>Sub Total</t>
        </is>
      </c>
      <c r="B39" s="31" t="n"/>
      <c r="C39" s="31" t="n"/>
      <c r="D39" s="17" t="n"/>
      <c r="E39" s="27" t="n">
        <v>1577.38</v>
      </c>
      <c r="F39" s="28" t="n">
        <v>0.9964</v>
      </c>
      <c r="G39" s="20" t="n"/>
    </row>
    <row r="40">
      <c r="A40" s="12" t="n"/>
      <c r="B40" s="30" t="n"/>
      <c r="C40" s="30" t="n"/>
      <c r="D40" s="13" t="n"/>
      <c r="E40" s="14" t="n"/>
      <c r="F40" s="15" t="n"/>
      <c r="G40" s="15" t="n"/>
    </row>
    <row r="41">
      <c r="A41" s="21" t="inlineStr">
        <is>
          <t>TOTAL</t>
        </is>
      </c>
      <c r="B41" s="32" t="n"/>
      <c r="C41" s="32" t="n"/>
      <c r="D41" s="22" t="n"/>
      <c r="E41" s="37" t="n">
        <v>1577.38</v>
      </c>
      <c r="F41" s="38" t="n">
        <v>0.9964</v>
      </c>
      <c r="G41" s="20" t="n"/>
    </row>
    <row r="42">
      <c r="A42" s="12" t="n"/>
      <c r="B42" s="30" t="n"/>
      <c r="C42" s="30" t="n"/>
      <c r="D42" s="13" t="n"/>
      <c r="E42" s="14" t="n"/>
      <c r="F42" s="15" t="n"/>
      <c r="G42" s="15" t="n"/>
    </row>
    <row r="43">
      <c r="A43" s="12" t="n"/>
      <c r="B43" s="30" t="n"/>
      <c r="C43" s="30" t="n"/>
      <c r="D43" s="13" t="n"/>
      <c r="E43" s="14" t="n"/>
      <c r="F43" s="15" t="n"/>
      <c r="G43" s="15" t="n"/>
    </row>
    <row r="44">
      <c r="A44" s="16" t="inlineStr">
        <is>
          <t>TREPS / Reverse Repo</t>
        </is>
      </c>
      <c r="B44" s="30" t="n"/>
      <c r="C44" s="30" t="n"/>
      <c r="D44" s="13" t="n"/>
      <c r="E44" s="14" t="n"/>
      <c r="F44" s="15" t="n"/>
      <c r="G44" s="15" t="n"/>
    </row>
    <row r="45">
      <c r="A45" s="12" t="inlineStr">
        <is>
          <t>Clearing Corporation of India Ltd.</t>
        </is>
      </c>
      <c r="B45" s="30" t="n"/>
      <c r="C45" s="30" t="n"/>
      <c r="D45" s="13" t="n"/>
      <c r="E45" s="14" t="n">
        <v>3</v>
      </c>
      <c r="F45" s="15" t="n">
        <v>0.0019</v>
      </c>
      <c r="G45" s="15" t="n">
        <v>0.053335</v>
      </c>
    </row>
    <row r="46">
      <c r="A46" s="16" t="inlineStr">
        <is>
          <t>Sub Total</t>
        </is>
      </c>
      <c r="B46" s="31" t="n"/>
      <c r="C46" s="31" t="n"/>
      <c r="D46" s="17" t="n"/>
      <c r="E46" s="37" t="n">
        <v>3</v>
      </c>
      <c r="F46" s="38" t="n">
        <v>0.0019</v>
      </c>
      <c r="G46" s="20" t="n"/>
    </row>
    <row r="47">
      <c r="A47" s="12" t="n"/>
      <c r="B47" s="30" t="n"/>
      <c r="C47" s="30" t="n"/>
      <c r="D47" s="13" t="n"/>
      <c r="E47" s="14" t="n"/>
      <c r="F47" s="15" t="n"/>
      <c r="G47" s="15" t="n"/>
    </row>
    <row r="48">
      <c r="A48" s="21" t="inlineStr">
        <is>
          <t>TOTAL</t>
        </is>
      </c>
      <c r="B48" s="32" t="n"/>
      <c r="C48" s="32" t="n"/>
      <c r="D48" s="22" t="n"/>
      <c r="E48" s="18" t="n">
        <v>3</v>
      </c>
      <c r="F48" s="19" t="n">
        <v>0.0019</v>
      </c>
      <c r="G48" s="20" t="n"/>
    </row>
    <row r="49">
      <c r="A49" s="12" t="inlineStr">
        <is>
          <t>Accrued Interest</t>
        </is>
      </c>
      <c r="B49" s="30" t="n"/>
      <c r="C49" s="30" t="n"/>
      <c r="D49" s="13" t="n"/>
      <c r="E49" s="14" t="n">
        <v>0.0004383</v>
      </c>
      <c r="F49" s="15" t="n">
        <v>0</v>
      </c>
      <c r="G49" s="15" t="n"/>
    </row>
    <row r="50">
      <c r="A50" s="12" t="inlineStr">
        <is>
          <t>Net Receivables/(Payables)</t>
        </is>
      </c>
      <c r="B50" s="30" t="n"/>
      <c r="C50" s="30" t="n"/>
      <c r="D50" s="13" t="n"/>
      <c r="E50" s="14" t="n">
        <v>2.6195617</v>
      </c>
      <c r="F50" s="15" t="n">
        <v>0.0017</v>
      </c>
      <c r="G50" s="15" t="n">
        <v>0.053335</v>
      </c>
    </row>
    <row r="51">
      <c r="A51" s="25" t="inlineStr">
        <is>
          <t>GRAND TOTAL</t>
        </is>
      </c>
      <c r="B51" s="33" t="n"/>
      <c r="C51" s="33" t="n"/>
      <c r="D51" s="26" t="n"/>
      <c r="E51" s="27" t="n">
        <v>1583</v>
      </c>
      <c r="F51" s="28" t="n">
        <v>1</v>
      </c>
      <c r="G51" s="28" t="n"/>
    </row>
    <row r="56">
      <c r="A56" s="74" t="inlineStr">
        <is>
          <t>Notes:</t>
        </is>
      </c>
    </row>
    <row r="57">
      <c r="A57" s="48" t="inlineStr">
        <is>
          <t>1. Security in default beyond its maturiy date</t>
        </is>
      </c>
      <c r="B57" s="34" t="inlineStr">
        <is>
          <t>NIL</t>
        </is>
      </c>
    </row>
    <row r="58">
      <c r="A58" t="inlineStr">
        <is>
          <t>2. NAV at the beginning of the period (Rs. per unit)</t>
        </is>
      </c>
    </row>
    <row r="59">
      <c r="A59" t="inlineStr">
        <is>
          <t>Plan /option (Face Value 85)</t>
        </is>
      </c>
      <c r="B59" t="inlineStr">
        <is>
          <t>As on</t>
        </is>
      </c>
      <c r="C59" t="inlineStr">
        <is>
          <t>As on</t>
        </is>
      </c>
    </row>
    <row r="60">
      <c r="B60" s="49" t="n">
        <v>45989</v>
      </c>
      <c r="C60" s="49" t="n">
        <v>46022</v>
      </c>
    </row>
    <row r="61">
      <c r="A61" t="inlineStr">
        <is>
          <t>Regular Plan  Growth Option</t>
        </is>
      </c>
      <c r="B61" t="n">
        <v>85.6456</v>
      </c>
      <c r="C61" t="n">
        <v>85.15179999999999</v>
      </c>
    </row>
    <row r="63">
      <c r="A63" t="inlineStr">
        <is>
          <t xml:space="preserve">3. Total Dividend (Net) declared during the month </t>
        </is>
      </c>
      <c r="B63" s="34" t="inlineStr">
        <is>
          <t>NIL</t>
        </is>
      </c>
    </row>
    <row r="64">
      <c r="A64" t="inlineStr">
        <is>
          <t>4. Bonus was declared during the month</t>
        </is>
      </c>
      <c r="B64" s="34" t="inlineStr">
        <is>
          <t>NIL</t>
        </is>
      </c>
    </row>
    <row r="65" ht="29" customHeight="1">
      <c r="A65" s="48" t="inlineStr">
        <is>
          <t>5. Investment in Repo of Corporate Debt Securities during the month ended December 31, 2025</t>
        </is>
      </c>
      <c r="B65" s="34" t="inlineStr">
        <is>
          <t>NIL</t>
        </is>
      </c>
    </row>
    <row r="66" ht="29" customHeight="1">
      <c r="A66" s="48" t="inlineStr">
        <is>
          <t>6. Investment in foreign securities/ADRs/GDRs at the end of the month</t>
        </is>
      </c>
      <c r="B66" s="34" t="inlineStr">
        <is>
          <t>NIL</t>
        </is>
      </c>
    </row>
    <row r="67">
      <c r="A67" t="inlineStr">
        <is>
          <t>7. Portfolio Turnover Ratio</t>
        </is>
      </c>
      <c r="B67" s="51" t="n">
        <v>0.0142</v>
      </c>
    </row>
    <row r="68" ht="43.5" customHeight="1">
      <c r="A68" s="48" t="inlineStr">
        <is>
          <t>8. Total gross exposure to derivative instruments (excluding reversed positions) at the end of the month (Rs. in Lakhs)</t>
        </is>
      </c>
      <c r="B68" s="34" t="inlineStr">
        <is>
          <t>NIL</t>
        </is>
      </c>
    </row>
    <row r="69">
      <c r="B69" s="34" t="n"/>
    </row>
    <row r="70" ht="29" customHeight="1">
      <c r="A70" s="48" t="inlineStr">
        <is>
          <t>9. Margin Deposits includes Margin money placed on derivatives other than margin money placed with bank</t>
        </is>
      </c>
      <c r="B70" s="34" t="inlineStr">
        <is>
          <t>NIL</t>
        </is>
      </c>
    </row>
    <row r="71" ht="29" customHeight="1">
      <c r="A71" s="48" t="inlineStr">
        <is>
          <t>10. Value of investment made by other schemes under same management (Rs. In Lakhs)</t>
        </is>
      </c>
      <c r="B71" t="inlineStr">
        <is>
          <t>NIL</t>
        </is>
      </c>
    </row>
    <row r="72" ht="29" customHeight="1">
      <c r="A72" s="48" t="inlineStr">
        <is>
          <t>11. Number of instance of deviation In valuation of securities</t>
        </is>
      </c>
      <c r="B72" s="34" t="inlineStr">
        <is>
          <t>NIL</t>
        </is>
      </c>
    </row>
    <row r="73" ht="29" customHeight="1">
      <c r="A73" s="48" t="inlineStr">
        <is>
          <t>12. Total value and percentage of illiquid equity shares / securities</t>
        </is>
      </c>
      <c r="B73" s="34" t="inlineStr">
        <is>
          <t>NIL</t>
        </is>
      </c>
    </row>
    <row r="75" ht="70" customHeight="1">
      <c r="A75" s="76" t="inlineStr">
        <is>
          <t>Scheme Name</t>
        </is>
      </c>
      <c r="B75" s="76" t="inlineStr">
        <is>
          <t>Risk- O - Meter</t>
        </is>
      </c>
      <c r="C75" s="76" t="inlineStr">
        <is>
          <t>Benchmark of the Scheme</t>
        </is>
      </c>
      <c r="D75" s="76" t="inlineStr">
        <is>
          <t>Benchmark Risk-o-meter</t>
        </is>
      </c>
    </row>
    <row r="76" ht="70" customHeight="1">
      <c r="A76" s="76" t="inlineStr">
        <is>
          <t>Edelweiss BSE Sensex ETF</t>
        </is>
      </c>
      <c r="B76" s="76" t="n"/>
      <c r="C76" s="76" t="inlineStr">
        <is>
          <t xml:space="preserve"> BSE Sensex TRI</t>
        </is>
      </c>
      <c r="D76" s="76" t="n"/>
      <c r="E7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7.xml><?xml version="1.0" encoding="utf-8"?>
<worksheet xmlns="http://schemas.openxmlformats.org/spreadsheetml/2006/main">
  <sheetPr>
    <outlinePr summaryBelow="1" summaryRight="1"/>
    <pageSetUpPr/>
  </sheetPr>
  <dimension ref="A1:G131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TECHNOLOGY FUND AS ON DECEMBER 31, 2025</t>
        </is>
      </c>
    </row>
    <row r="2" ht="35" customHeight="1">
      <c r="A2" s="75" t="inlineStr">
        <is>
          <t>(An open-ended equity scheme investing in technology &amp; technology-related companies)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Bharti Airtel Ltd.</t>
        </is>
      </c>
      <c r="B8" s="30" t="inlineStr">
        <is>
          <t>INE397D01024</t>
        </is>
      </c>
      <c r="C8" s="30" t="inlineStr">
        <is>
          <t>Telecom - Services</t>
        </is>
      </c>
      <c r="D8" s="13" t="n">
        <v>378155</v>
      </c>
      <c r="E8" s="14" t="n">
        <v>7962.43</v>
      </c>
      <c r="F8" s="15" t="n">
        <v>0.1083</v>
      </c>
      <c r="G8" s="15" t="n"/>
    </row>
    <row r="9">
      <c r="A9" s="12" t="inlineStr">
        <is>
          <t>Infosys Ltd.</t>
        </is>
      </c>
      <c r="B9" s="30" t="inlineStr">
        <is>
          <t>INE009A01021</t>
        </is>
      </c>
      <c r="C9" s="30" t="inlineStr">
        <is>
          <t>IT - Software</t>
        </is>
      </c>
      <c r="D9" s="13" t="n">
        <v>371482</v>
      </c>
      <c r="E9" s="14" t="n">
        <v>6000.92</v>
      </c>
      <c r="F9" s="15" t="n">
        <v>0.08160000000000001</v>
      </c>
      <c r="G9" s="15" t="n"/>
    </row>
    <row r="10">
      <c r="A10" s="12" t="inlineStr">
        <is>
          <t>Tech Mahindra Ltd.</t>
        </is>
      </c>
      <c r="B10" s="30" t="inlineStr">
        <is>
          <t>INE669C01036</t>
        </is>
      </c>
      <c r="C10" s="30" t="inlineStr">
        <is>
          <t>IT - Software</t>
        </is>
      </c>
      <c r="D10" s="13" t="n">
        <v>283293</v>
      </c>
      <c r="E10" s="14" t="n">
        <v>4506.91</v>
      </c>
      <c r="F10" s="15" t="n">
        <v>0.0613</v>
      </c>
      <c r="G10" s="15" t="n"/>
    </row>
    <row r="11">
      <c r="A11" s="12" t="inlineStr">
        <is>
          <t>HCL Technologies Ltd.</t>
        </is>
      </c>
      <c r="B11" s="30" t="inlineStr">
        <is>
          <t>INE860A01027</t>
        </is>
      </c>
      <c r="C11" s="30" t="inlineStr">
        <is>
          <t>IT - Software</t>
        </is>
      </c>
      <c r="D11" s="13" t="n">
        <v>224418</v>
      </c>
      <c r="E11" s="14" t="n">
        <v>3642.98</v>
      </c>
      <c r="F11" s="15" t="n">
        <v>0.0495</v>
      </c>
      <c r="G11" s="15" t="n"/>
    </row>
    <row r="12">
      <c r="A12" s="12" t="inlineStr">
        <is>
          <t>Mphasis Ltd.</t>
        </is>
      </c>
      <c r="B12" s="30" t="inlineStr">
        <is>
          <t>INE356A01018</t>
        </is>
      </c>
      <c r="C12" s="30" t="inlineStr">
        <is>
          <t>IT - Software</t>
        </is>
      </c>
      <c r="D12" s="13" t="n">
        <v>110353</v>
      </c>
      <c r="E12" s="14" t="n">
        <v>3080.17</v>
      </c>
      <c r="F12" s="15" t="n">
        <v>0.0419</v>
      </c>
      <c r="G12" s="15" t="n"/>
    </row>
    <row r="13">
      <c r="A13" s="12" t="inlineStr">
        <is>
          <t>LTIMindtree Ltd.</t>
        </is>
      </c>
      <c r="B13" s="30" t="inlineStr">
        <is>
          <t>INE214T01019</t>
        </is>
      </c>
      <c r="C13" s="30" t="inlineStr">
        <is>
          <t>IT - Software</t>
        </is>
      </c>
      <c r="D13" s="13" t="n">
        <v>49644</v>
      </c>
      <c r="E13" s="14" t="n">
        <v>3010.16</v>
      </c>
      <c r="F13" s="15" t="n">
        <v>0.0409</v>
      </c>
      <c r="G13" s="15" t="n"/>
    </row>
    <row r="14">
      <c r="A14" s="12" t="inlineStr">
        <is>
          <t>Persistent Systems Ltd.</t>
        </is>
      </c>
      <c r="B14" s="30" t="inlineStr">
        <is>
          <t>INE262H01021</t>
        </is>
      </c>
      <c r="C14" s="30" t="inlineStr">
        <is>
          <t>IT - Software</t>
        </is>
      </c>
      <c r="D14" s="13" t="n">
        <v>43323</v>
      </c>
      <c r="E14" s="14" t="n">
        <v>2717.22</v>
      </c>
      <c r="F14" s="15" t="n">
        <v>0.0369</v>
      </c>
      <c r="G14" s="15" t="n"/>
    </row>
    <row r="15">
      <c r="A15" s="12" t="inlineStr">
        <is>
          <t>Ather Energy Ltd.</t>
        </is>
      </c>
      <c r="B15" s="30" t="inlineStr">
        <is>
          <t>INE0LEZ01016</t>
        </is>
      </c>
      <c r="C15" s="30" t="inlineStr">
        <is>
          <t>Automobiles</t>
        </is>
      </c>
      <c r="D15" s="13" t="n">
        <v>322528</v>
      </c>
      <c r="E15" s="14" t="n">
        <v>2434.28</v>
      </c>
      <c r="F15" s="15" t="n">
        <v>0.0331</v>
      </c>
      <c r="G15" s="15" t="n"/>
    </row>
    <row r="16">
      <c r="A16" s="12" t="inlineStr">
        <is>
          <t>Eternal Ltd.</t>
        </is>
      </c>
      <c r="B16" s="30" t="inlineStr">
        <is>
          <t>INE758T01015</t>
        </is>
      </c>
      <c r="C16" s="30" t="inlineStr">
        <is>
          <t>Retailing</t>
        </is>
      </c>
      <c r="D16" s="13" t="n">
        <v>840789</v>
      </c>
      <c r="E16" s="14" t="n">
        <v>2337.81</v>
      </c>
      <c r="F16" s="15" t="n">
        <v>0.0318</v>
      </c>
      <c r="G16" s="15" t="n"/>
    </row>
    <row r="17">
      <c r="A17" s="12" t="inlineStr">
        <is>
          <t>PB Fintech Ltd.</t>
        </is>
      </c>
      <c r="B17" s="30" t="inlineStr">
        <is>
          <t>INE417T01026</t>
        </is>
      </c>
      <c r="C17" s="30" t="inlineStr">
        <is>
          <t>Financial Technology (Fintech)</t>
        </is>
      </c>
      <c r="D17" s="13" t="n">
        <v>108297</v>
      </c>
      <c r="E17" s="14" t="n">
        <v>1977.07</v>
      </c>
      <c r="F17" s="15" t="n">
        <v>0.0269</v>
      </c>
      <c r="G17" s="15" t="n"/>
    </row>
    <row r="18">
      <c r="A18" s="12" t="inlineStr">
        <is>
          <t>Tata Consultancy Services Ltd.</t>
        </is>
      </c>
      <c r="B18" s="30" t="inlineStr">
        <is>
          <t>INE467B01029</t>
        </is>
      </c>
      <c r="C18" s="30" t="inlineStr">
        <is>
          <t>IT - Software</t>
        </is>
      </c>
      <c r="D18" s="13" t="n">
        <v>50605</v>
      </c>
      <c r="E18" s="14" t="n">
        <v>1622.5</v>
      </c>
      <c r="F18" s="15" t="n">
        <v>0.0221</v>
      </c>
      <c r="G18" s="15" t="n"/>
    </row>
    <row r="19">
      <c r="A19" s="12" t="inlineStr">
        <is>
          <t>Coforge Ltd.</t>
        </is>
      </c>
      <c r="B19" s="30" t="inlineStr">
        <is>
          <t>INE591G01025</t>
        </is>
      </c>
      <c r="C19" s="30" t="inlineStr">
        <is>
          <t>IT - Software</t>
        </is>
      </c>
      <c r="D19" s="13" t="n">
        <v>97170</v>
      </c>
      <c r="E19" s="14" t="n">
        <v>1615.94</v>
      </c>
      <c r="F19" s="15" t="n">
        <v>0.022</v>
      </c>
      <c r="G19" s="15" t="n"/>
    </row>
    <row r="20">
      <c r="A20" s="12" t="inlineStr">
        <is>
          <t>Zensar Technologies Ltd.</t>
        </is>
      </c>
      <c r="B20" s="30" t="inlineStr">
        <is>
          <t>INE520A01027</t>
        </is>
      </c>
      <c r="C20" s="30" t="inlineStr">
        <is>
          <t>IT - Software</t>
        </is>
      </c>
      <c r="D20" s="13" t="n">
        <v>196893</v>
      </c>
      <c r="E20" s="14" t="n">
        <v>1385.44</v>
      </c>
      <c r="F20" s="15" t="n">
        <v>0.0188</v>
      </c>
      <c r="G20" s="15" t="n"/>
    </row>
    <row r="21">
      <c r="A21" s="12" t="inlineStr">
        <is>
          <t>JSW Energy Ltd.</t>
        </is>
      </c>
      <c r="B21" s="30" t="inlineStr">
        <is>
          <t>INE121E01018</t>
        </is>
      </c>
      <c r="C21" s="30" t="inlineStr">
        <is>
          <t>Power</t>
        </is>
      </c>
      <c r="D21" s="13" t="n">
        <v>207288</v>
      </c>
      <c r="E21" s="14" t="n">
        <v>1000.06</v>
      </c>
      <c r="F21" s="15" t="n">
        <v>0.0136</v>
      </c>
      <c r="G21" s="15" t="n"/>
    </row>
    <row r="22">
      <c r="A22" s="12" t="inlineStr">
        <is>
          <t>Larsen &amp; Toubro Ltd.</t>
        </is>
      </c>
      <c r="B22" s="30" t="inlineStr">
        <is>
          <t>INE018A01030</t>
        </is>
      </c>
      <c r="C22" s="30" t="inlineStr">
        <is>
          <t>Construction</t>
        </is>
      </c>
      <c r="D22" s="13" t="n">
        <v>22624</v>
      </c>
      <c r="E22" s="14" t="n">
        <v>923.85</v>
      </c>
      <c r="F22" s="15" t="n">
        <v>0.0126</v>
      </c>
      <c r="G22" s="15" t="n"/>
    </row>
    <row r="23">
      <c r="A23" s="12" t="inlineStr">
        <is>
          <t>Home First Finance Company India Ltd.</t>
        </is>
      </c>
      <c r="B23" s="30" t="inlineStr">
        <is>
          <t>INE481N01025</t>
        </is>
      </c>
      <c r="C23" s="30" t="inlineStr">
        <is>
          <t>Finance</t>
        </is>
      </c>
      <c r="D23" s="13" t="n">
        <v>82768</v>
      </c>
      <c r="E23" s="14" t="n">
        <v>912.27</v>
      </c>
      <c r="F23" s="15" t="n">
        <v>0.0124</v>
      </c>
      <c r="G23" s="15" t="n"/>
    </row>
    <row r="24">
      <c r="A24" s="12" t="inlineStr">
        <is>
          <t>Dixon Technologies (India) Ltd.</t>
        </is>
      </c>
      <c r="B24" s="30" t="inlineStr">
        <is>
          <t>INE935N01020</t>
        </is>
      </c>
      <c r="C24" s="30" t="inlineStr">
        <is>
          <t>Consumer Durables</t>
        </is>
      </c>
      <c r="D24" s="13" t="n">
        <v>7087</v>
      </c>
      <c r="E24" s="14" t="n">
        <v>857.67</v>
      </c>
      <c r="F24" s="15" t="n">
        <v>0.0117</v>
      </c>
      <c r="G24" s="15" t="n"/>
    </row>
    <row r="25">
      <c r="A25" s="12" t="inlineStr">
        <is>
          <t>Birlasoft Ltd.</t>
        </is>
      </c>
      <c r="B25" s="30" t="inlineStr">
        <is>
          <t>INE836A01035</t>
        </is>
      </c>
      <c r="C25" s="30" t="inlineStr">
        <is>
          <t>IT - Software</t>
        </is>
      </c>
      <c r="D25" s="13" t="n">
        <v>193424</v>
      </c>
      <c r="E25" s="14" t="n">
        <v>838.11</v>
      </c>
      <c r="F25" s="15" t="n">
        <v>0.0114</v>
      </c>
      <c r="G25" s="15" t="n"/>
    </row>
    <row r="26">
      <c r="A26" s="12" t="inlineStr">
        <is>
          <t>Teamlease Services Ltd.</t>
        </is>
      </c>
      <c r="B26" s="30" t="inlineStr">
        <is>
          <t>INE985S01024</t>
        </is>
      </c>
      <c r="C26" s="30" t="inlineStr">
        <is>
          <t>Commercial Services &amp; Supplies</t>
        </is>
      </c>
      <c r="D26" s="13" t="n">
        <v>46319</v>
      </c>
      <c r="E26" s="14" t="n">
        <v>721.23</v>
      </c>
      <c r="F26" s="15" t="n">
        <v>0.0098</v>
      </c>
      <c r="G26" s="15" t="n"/>
    </row>
    <row r="27">
      <c r="A27" s="12" t="inlineStr">
        <is>
          <t>Data Patterns (India) Ltd.</t>
        </is>
      </c>
      <c r="B27" s="30" t="inlineStr">
        <is>
          <t>INE0IX101010</t>
        </is>
      </c>
      <c r="C27" s="30" t="inlineStr">
        <is>
          <t>Aerospace &amp; Defense</t>
        </is>
      </c>
      <c r="D27" s="13" t="n">
        <v>26423</v>
      </c>
      <c r="E27" s="14" t="n">
        <v>694.03</v>
      </c>
      <c r="F27" s="15" t="n">
        <v>0.0094</v>
      </c>
      <c r="G27" s="15" t="n"/>
    </row>
    <row r="28">
      <c r="A28" s="12" t="inlineStr">
        <is>
          <t>Sona BLW Precision Forgings Ltd.</t>
        </is>
      </c>
      <c r="B28" s="30" t="inlineStr">
        <is>
          <t>INE073K01018</t>
        </is>
      </c>
      <c r="C28" s="30" t="inlineStr">
        <is>
          <t>Auto Components</t>
        </is>
      </c>
      <c r="D28" s="13" t="n">
        <v>129707</v>
      </c>
      <c r="E28" s="14" t="n">
        <v>621.8200000000001</v>
      </c>
      <c r="F28" s="15" t="n">
        <v>0.008500000000000001</v>
      </c>
      <c r="G28" s="15" t="n"/>
    </row>
    <row r="29">
      <c r="A29" s="12" t="inlineStr">
        <is>
          <t>TBO Tek Ltd.</t>
        </is>
      </c>
      <c r="B29" s="30" t="inlineStr">
        <is>
          <t>INE673O01025</t>
        </is>
      </c>
      <c r="C29" s="30" t="inlineStr">
        <is>
          <t>Leisure Services</t>
        </is>
      </c>
      <c r="D29" s="13" t="n">
        <v>33244</v>
      </c>
      <c r="E29" s="14" t="n">
        <v>552.75</v>
      </c>
      <c r="F29" s="15" t="n">
        <v>0.0075</v>
      </c>
      <c r="G29" s="15" t="n"/>
    </row>
    <row r="30">
      <c r="A30" s="12" t="inlineStr">
        <is>
          <t>Oracle Financial Services Software Ltd.</t>
        </is>
      </c>
      <c r="B30" s="30" t="inlineStr">
        <is>
          <t>INE881D01027</t>
        </is>
      </c>
      <c r="C30" s="30" t="inlineStr">
        <is>
          <t>IT - Software</t>
        </is>
      </c>
      <c r="D30" s="13" t="n">
        <v>6757</v>
      </c>
      <c r="E30" s="14" t="n">
        <v>519.41</v>
      </c>
      <c r="F30" s="15" t="n">
        <v>0.0071</v>
      </c>
      <c r="G30" s="15" t="n"/>
    </row>
    <row r="31">
      <c r="A31" s="12" t="inlineStr">
        <is>
          <t>KPIT Technologies Ltd.</t>
        </is>
      </c>
      <c r="B31" s="30" t="inlineStr">
        <is>
          <t>INE04I401011</t>
        </is>
      </c>
      <c r="C31" s="30" t="inlineStr">
        <is>
          <t>IT - Software</t>
        </is>
      </c>
      <c r="D31" s="13" t="n">
        <v>38638</v>
      </c>
      <c r="E31" s="14" t="n">
        <v>453.03</v>
      </c>
      <c r="F31" s="15" t="n">
        <v>0.0062</v>
      </c>
      <c r="G31" s="15" t="n"/>
    </row>
    <row r="32">
      <c r="A32" s="12" t="inlineStr">
        <is>
          <t>Kaynes Technology India Ltd.</t>
        </is>
      </c>
      <c r="B32" s="30" t="inlineStr">
        <is>
          <t>INE918Z01012</t>
        </is>
      </c>
      <c r="C32" s="30" t="inlineStr">
        <is>
          <t>Industrial Manufacturing</t>
        </is>
      </c>
      <c r="D32" s="13" t="n">
        <v>9654</v>
      </c>
      <c r="E32" s="14" t="n">
        <v>387.42</v>
      </c>
      <c r="F32" s="15" t="n">
        <v>0.0053</v>
      </c>
      <c r="G32" s="15" t="n"/>
    </row>
    <row r="33">
      <c r="A33" s="12" t="inlineStr">
        <is>
          <t>Netweb Technologies India Ltd.</t>
        </is>
      </c>
      <c r="B33" s="30" t="inlineStr">
        <is>
          <t>INE0NT901020</t>
        </is>
      </c>
      <c r="C33" s="30" t="inlineStr">
        <is>
          <t>IT - Services</t>
        </is>
      </c>
      <c r="D33" s="13" t="n">
        <v>11817</v>
      </c>
      <c r="E33" s="14" t="n">
        <v>367.6</v>
      </c>
      <c r="F33" s="15" t="n">
        <v>0.005</v>
      </c>
      <c r="G33" s="15" t="n"/>
    </row>
    <row r="34">
      <c r="A34" s="12" t="inlineStr">
        <is>
          <t>ABB India Ltd.</t>
        </is>
      </c>
      <c r="B34" s="30" t="inlineStr">
        <is>
          <t>INE117A01022</t>
        </is>
      </c>
      <c r="C34" s="30" t="inlineStr">
        <is>
          <t>Electrical Equipment</t>
        </is>
      </c>
      <c r="D34" s="13" t="n">
        <v>6750</v>
      </c>
      <c r="E34" s="14" t="n">
        <v>348.98</v>
      </c>
      <c r="F34" s="15" t="n">
        <v>0.0047</v>
      </c>
      <c r="G34" s="15" t="n"/>
    </row>
    <row r="35">
      <c r="A35" s="12" t="inlineStr">
        <is>
          <t>Tata Motors Ltd.</t>
        </is>
      </c>
      <c r="B35" s="30" t="inlineStr">
        <is>
          <t>INE1TAE01010</t>
        </is>
      </c>
      <c r="C35" s="30" t="inlineStr">
        <is>
          <t>Agricultural, Commercial &amp; Construction Vehicles</t>
        </is>
      </c>
      <c r="D35" s="13" t="n">
        <v>35026</v>
      </c>
      <c r="E35" s="14" t="n">
        <v>145.53</v>
      </c>
      <c r="F35" s="15" t="n">
        <v>0.002</v>
      </c>
      <c r="G35" s="15" t="n"/>
    </row>
    <row r="36">
      <c r="A36" s="12" t="inlineStr">
        <is>
          <t>Tata Motors Passenger Vehicles Ltd.</t>
        </is>
      </c>
      <c r="B36" s="30" t="inlineStr">
        <is>
          <t>INE155A01022</t>
        </is>
      </c>
      <c r="C36" s="30" t="inlineStr">
        <is>
          <t>Automobiles</t>
        </is>
      </c>
      <c r="D36" s="13" t="n">
        <v>35026</v>
      </c>
      <c r="E36" s="14" t="n">
        <v>128.67</v>
      </c>
      <c r="F36" s="15" t="n">
        <v>0.0017</v>
      </c>
      <c r="G36" s="15" t="n"/>
    </row>
    <row r="37">
      <c r="A37" s="16" t="inlineStr">
        <is>
          <t>Sub Total</t>
        </is>
      </c>
      <c r="B37" s="31" t="n"/>
      <c r="C37" s="31" t="n"/>
      <c r="D37" s="17" t="n"/>
      <c r="E37" s="18" t="n">
        <v>51766.26</v>
      </c>
      <c r="F37" s="19" t="n">
        <v>0.704</v>
      </c>
      <c r="G37" s="20" t="n"/>
    </row>
    <row r="38">
      <c r="A38" s="16" t="inlineStr">
        <is>
          <t>(b) Unlisted</t>
        </is>
      </c>
      <c r="B38" s="30" t="n"/>
      <c r="C38" s="30" t="n"/>
      <c r="D38" s="13" t="n"/>
      <c r="E38" s="14" t="n"/>
      <c r="F38" s="15" t="n"/>
      <c r="G38" s="15" t="n"/>
    </row>
    <row r="39">
      <c r="A39" s="16" t="inlineStr">
        <is>
          <t>Sub Total</t>
        </is>
      </c>
      <c r="B39" s="30" t="n"/>
      <c r="C39" s="30" t="n"/>
      <c r="D39" s="13" t="n"/>
      <c r="E39" s="35" t="inlineStr">
        <is>
          <t>NIL</t>
        </is>
      </c>
      <c r="F39" s="36" t="inlineStr">
        <is>
          <t>NIL</t>
        </is>
      </c>
      <c r="G39" s="15" t="n"/>
    </row>
    <row r="40">
      <c r="A40" s="12" t="n"/>
      <c r="B40" s="30" t="n"/>
      <c r="C40" s="30" t="n"/>
      <c r="D40" s="13" t="n"/>
      <c r="E40" s="14" t="n"/>
      <c r="F40" s="15" t="n"/>
      <c r="G40" s="15" t="n"/>
    </row>
    <row r="41">
      <c r="A41" s="16" t="inlineStr">
        <is>
          <t>(c) Listed / Awaiting listing on International Stock Exchanges</t>
        </is>
      </c>
      <c r="B41" s="30" t="n"/>
      <c r="C41" s="30" t="n"/>
      <c r="D41" s="13" t="n"/>
      <c r="E41" s="14" t="n"/>
      <c r="F41" s="15" t="n"/>
      <c r="G41" s="15" t="n"/>
    </row>
    <row r="42">
      <c r="A42" s="12" t="inlineStr">
        <is>
          <t>NVIDIA CORP</t>
        </is>
      </c>
      <c r="B42" s="30" t="inlineStr">
        <is>
          <t>US67066G1040</t>
        </is>
      </c>
      <c r="C42" s="30" t="inlineStr">
        <is>
          <t>IT-Hardware</t>
        </is>
      </c>
      <c r="D42" s="13" t="n">
        <v>26886</v>
      </c>
      <c r="E42" s="14" t="n">
        <v>4508.79</v>
      </c>
      <c r="F42" s="15" t="n">
        <v>0.0613</v>
      </c>
      <c r="G42" s="15" t="n"/>
    </row>
    <row r="43">
      <c r="A43" s="12" t="inlineStr">
        <is>
          <t>APPLE INC</t>
        </is>
      </c>
      <c r="B43" s="30" t="inlineStr">
        <is>
          <t>US0378331005</t>
        </is>
      </c>
      <c r="C43" s="30" t="inlineStr">
        <is>
          <t>Software Products</t>
        </is>
      </c>
      <c r="D43" s="13" t="n">
        <v>16710</v>
      </c>
      <c r="E43" s="14" t="n">
        <v>4084.86</v>
      </c>
      <c r="F43" s="15" t="n">
        <v>0.0555</v>
      </c>
      <c r="G43" s="15" t="n"/>
    </row>
    <row r="44">
      <c r="A44" s="12" t="inlineStr">
        <is>
          <t>MICROSOFT CORP</t>
        </is>
      </c>
      <c r="B44" s="30" t="inlineStr">
        <is>
          <t>US5949181045</t>
        </is>
      </c>
      <c r="C44" s="30" t="inlineStr">
        <is>
          <t>Computers Hardware &amp; Equipments</t>
        </is>
      </c>
      <c r="D44" s="13" t="n">
        <v>8477</v>
      </c>
      <c r="E44" s="14" t="n">
        <v>3686.39</v>
      </c>
      <c r="F44" s="15" t="n">
        <v>0.0501</v>
      </c>
      <c r="G44" s="15" t="n"/>
    </row>
    <row r="45">
      <c r="A45" s="12" t="inlineStr">
        <is>
          <t>BROADCOM INC</t>
        </is>
      </c>
      <c r="B45" s="30" t="inlineStr">
        <is>
          <t>US11135F1012</t>
        </is>
      </c>
      <c r="C45" s="30" t="inlineStr">
        <is>
          <t>Telecom - Equipment &amp; Accessories</t>
        </is>
      </c>
      <c r="D45" s="13" t="n">
        <v>5222</v>
      </c>
      <c r="E45" s="14" t="n">
        <v>1625.15</v>
      </c>
      <c r="F45" s="15" t="n">
        <v>0.0221</v>
      </c>
      <c r="G45" s="15" t="n"/>
    </row>
    <row r="46">
      <c r="A46" s="12" t="inlineStr">
        <is>
          <t>PALANTIR TECHNOLOGIES INC</t>
        </is>
      </c>
      <c r="B46" s="30" t="inlineStr">
        <is>
          <t>US69608A1088</t>
        </is>
      </c>
      <c r="C46" s="30" t="inlineStr">
        <is>
          <t>Computers Hardware &amp; Equipments</t>
        </is>
      </c>
      <c r="D46" s="13" t="n">
        <v>2434</v>
      </c>
      <c r="E46" s="14" t="n">
        <v>389.03</v>
      </c>
      <c r="F46" s="15" t="n">
        <v>0.0053</v>
      </c>
      <c r="G46" s="15" t="n"/>
    </row>
    <row r="47">
      <c r="A47" s="12" t="inlineStr">
        <is>
          <t>ADVANCED MICRO DEVICES INC</t>
        </is>
      </c>
      <c r="B47" s="30" t="inlineStr">
        <is>
          <t>US0079031078</t>
        </is>
      </c>
      <c r="C47" s="30" t="inlineStr">
        <is>
          <t>Software Products</t>
        </is>
      </c>
      <c r="D47" s="13" t="n">
        <v>1835</v>
      </c>
      <c r="E47" s="14" t="n">
        <v>353.37</v>
      </c>
      <c r="F47" s="15" t="n">
        <v>0.0048</v>
      </c>
      <c r="G47" s="15" t="n"/>
    </row>
    <row r="48">
      <c r="A48" s="12" t="inlineStr">
        <is>
          <t>MICRON TECHNOLOGY INC</t>
        </is>
      </c>
      <c r="B48" s="30" t="inlineStr">
        <is>
          <t>US5951121038</t>
        </is>
      </c>
      <c r="C48" s="30" t="inlineStr">
        <is>
          <t>Computers Hardware &amp; Equipments</t>
        </is>
      </c>
      <c r="D48" s="13" t="n">
        <v>1261</v>
      </c>
      <c r="E48" s="14" t="n">
        <v>323.62</v>
      </c>
      <c r="F48" s="15" t="n">
        <v>0.0044</v>
      </c>
      <c r="G48" s="15" t="n"/>
    </row>
    <row r="49">
      <c r="A49" s="12" t="inlineStr">
        <is>
          <t>ORACLE CORPORATION</t>
        </is>
      </c>
      <c r="B49" s="30" t="inlineStr">
        <is>
          <t>US68389X1054</t>
        </is>
      </c>
      <c r="C49" s="30" t="inlineStr">
        <is>
          <t>Computers Hardware &amp; Equipments</t>
        </is>
      </c>
      <c r="D49" s="13" t="n">
        <v>1846</v>
      </c>
      <c r="E49" s="14" t="n">
        <v>323.53</v>
      </c>
      <c r="F49" s="15" t="n">
        <v>0.0044</v>
      </c>
      <c r="G49" s="15" t="n"/>
    </row>
    <row r="50">
      <c r="A50" s="12" t="inlineStr">
        <is>
          <t>CISCO SYSTEMS INC</t>
        </is>
      </c>
      <c r="B50" s="30" t="inlineStr">
        <is>
          <t>US17275R1023</t>
        </is>
      </c>
      <c r="C50" s="30" t="inlineStr">
        <is>
          <t>Telecom - Equipment &amp; Accessories</t>
        </is>
      </c>
      <c r="D50" s="13" t="n">
        <v>4149</v>
      </c>
      <c r="E50" s="14" t="n">
        <v>287.38</v>
      </c>
      <c r="F50" s="15" t="n">
        <v>0.0039</v>
      </c>
      <c r="G50" s="15" t="n"/>
    </row>
    <row r="51">
      <c r="A51" s="12" t="inlineStr">
        <is>
          <t>IBM</t>
        </is>
      </c>
      <c r="B51" s="30" t="inlineStr">
        <is>
          <t>US4592001014</t>
        </is>
      </c>
      <c r="C51" s="30" t="inlineStr">
        <is>
          <t>Computers - Software &amp; Consulting</t>
        </is>
      </c>
      <c r="D51" s="13" t="n">
        <v>1043</v>
      </c>
      <c r="E51" s="14" t="n">
        <v>277.8</v>
      </c>
      <c r="F51" s="15" t="n">
        <v>0.0038</v>
      </c>
      <c r="G51" s="15" t="n"/>
    </row>
    <row r="52">
      <c r="A52" s="12" t="inlineStr">
        <is>
          <t>SALESFORCE INC</t>
        </is>
      </c>
      <c r="B52" s="30" t="inlineStr">
        <is>
          <t>US79466L3024</t>
        </is>
      </c>
      <c r="C52" s="30" t="inlineStr">
        <is>
          <t>Computers Hardware &amp; Equipments</t>
        </is>
      </c>
      <c r="D52" s="13" t="n">
        <v>1046</v>
      </c>
      <c r="E52" s="14" t="n">
        <v>249.16</v>
      </c>
      <c r="F52" s="15" t="n">
        <v>0.0034</v>
      </c>
      <c r="G52" s="15" t="n"/>
    </row>
    <row r="53">
      <c r="A53" s="12" t="inlineStr">
        <is>
          <t>LAM RESEARCH CORPORATION</t>
        </is>
      </c>
      <c r="B53" s="30" t="inlineStr">
        <is>
          <t>US5128073062</t>
        </is>
      </c>
      <c r="C53" s="30" t="inlineStr">
        <is>
          <t>Computers Hardware &amp; Equipments</t>
        </is>
      </c>
      <c r="D53" s="13" t="n">
        <v>1474</v>
      </c>
      <c r="E53" s="14" t="n">
        <v>226.89</v>
      </c>
      <c r="F53" s="15" t="n">
        <v>0.0031</v>
      </c>
      <c r="G53" s="15" t="n"/>
    </row>
    <row r="54">
      <c r="A54" s="12" t="inlineStr">
        <is>
          <t>APPLIED MATERIALS INC</t>
        </is>
      </c>
      <c r="B54" s="30" t="inlineStr">
        <is>
          <t>US0382221051</t>
        </is>
      </c>
      <c r="C54" s="30" t="inlineStr">
        <is>
          <t>Software Products</t>
        </is>
      </c>
      <c r="D54" s="13" t="n">
        <v>936</v>
      </c>
      <c r="E54" s="14" t="n">
        <v>216.3</v>
      </c>
      <c r="F54" s="15" t="n">
        <v>0.0029</v>
      </c>
      <c r="G54" s="15" t="n"/>
    </row>
    <row r="55">
      <c r="A55" s="12" t="inlineStr">
        <is>
          <t>QUALCOMM INC</t>
        </is>
      </c>
      <c r="B55" s="30" t="inlineStr">
        <is>
          <t>US7475251036</t>
        </is>
      </c>
      <c r="C55" s="30" t="inlineStr">
        <is>
          <t>Computers Hardware &amp; Equipments</t>
        </is>
      </c>
      <c r="D55" s="13" t="n">
        <v>1269</v>
      </c>
      <c r="E55" s="14" t="n">
        <v>195.18</v>
      </c>
      <c r="F55" s="15" t="n">
        <v>0.0027</v>
      </c>
      <c r="G55" s="15" t="n"/>
    </row>
    <row r="56">
      <c r="A56" s="12" t="inlineStr">
        <is>
          <t>INTUIT INC</t>
        </is>
      </c>
      <c r="B56" s="30" t="inlineStr">
        <is>
          <t>US4612021034</t>
        </is>
      </c>
      <c r="C56" s="30" t="inlineStr">
        <is>
          <t>Computers - Software &amp; Consulting</t>
        </is>
      </c>
      <c r="D56" s="13" t="n">
        <v>311</v>
      </c>
      <c r="E56" s="14" t="n">
        <v>185.25</v>
      </c>
      <c r="F56" s="15" t="n">
        <v>0.0025</v>
      </c>
      <c r="G56" s="15" t="n"/>
    </row>
    <row r="57">
      <c r="A57" s="12" t="inlineStr">
        <is>
          <t>ACCENTURE PLC</t>
        </is>
      </c>
      <c r="B57" s="30" t="inlineStr">
        <is>
          <t>IE00B4BNMY34</t>
        </is>
      </c>
      <c r="C57" s="30" t="inlineStr">
        <is>
          <t>Software Products</t>
        </is>
      </c>
      <c r="D57" s="13" t="n">
        <v>714</v>
      </c>
      <c r="E57" s="14" t="n">
        <v>172.26</v>
      </c>
      <c r="F57" s="15" t="n">
        <v>0.0023</v>
      </c>
      <c r="G57" s="15" t="n"/>
    </row>
    <row r="58">
      <c r="A58" s="12" t="inlineStr">
        <is>
          <t>KLA CORP</t>
        </is>
      </c>
      <c r="B58" s="30" t="inlineStr">
        <is>
          <t>US4824801009</t>
        </is>
      </c>
      <c r="C58" s="30" t="inlineStr">
        <is>
          <t>Computers Hardware &amp; Equipments</t>
        </is>
      </c>
      <c r="D58" s="13" t="n">
        <v>152</v>
      </c>
      <c r="E58" s="14" t="n">
        <v>166.07</v>
      </c>
      <c r="F58" s="15" t="n">
        <v>0.0023</v>
      </c>
      <c r="G58" s="15" t="n"/>
    </row>
    <row r="59">
      <c r="A59" s="12" t="inlineStr">
        <is>
          <t>AMPHENOL CORP</t>
        </is>
      </c>
      <c r="B59" s="30" t="inlineStr">
        <is>
          <t>US0320951017</t>
        </is>
      </c>
      <c r="C59" s="30" t="inlineStr">
        <is>
          <t>Software Products</t>
        </is>
      </c>
      <c r="D59" s="13" t="n">
        <v>1366</v>
      </c>
      <c r="E59" s="14" t="n">
        <v>165.99</v>
      </c>
      <c r="F59" s="15" t="n">
        <v>0.0023</v>
      </c>
      <c r="G59" s="15" t="n"/>
    </row>
    <row r="60">
      <c r="A60" s="12" t="inlineStr">
        <is>
          <t>TEXAS INSTRUMENTS INC</t>
        </is>
      </c>
      <c r="B60" s="30" t="inlineStr">
        <is>
          <t>US8825081040</t>
        </is>
      </c>
      <c r="C60" s="30" t="inlineStr">
        <is>
          <t>Computers Hardware &amp; Equipments</t>
        </is>
      </c>
      <c r="D60" s="13" t="n">
        <v>1040</v>
      </c>
      <c r="E60" s="14" t="n">
        <v>162.24</v>
      </c>
      <c r="F60" s="15" t="n">
        <v>0.0022</v>
      </c>
      <c r="G60" s="15" t="n"/>
    </row>
    <row r="61">
      <c r="A61" s="12" t="inlineStr">
        <is>
          <t>INTEL CORP</t>
        </is>
      </c>
      <c r="B61" s="30" t="inlineStr">
        <is>
          <t>US4581401001</t>
        </is>
      </c>
      <c r="C61" s="30" t="inlineStr">
        <is>
          <t>Computers - Software &amp; Consulting</t>
        </is>
      </c>
      <c r="D61" s="13" t="n">
        <v>4877</v>
      </c>
      <c r="E61" s="14" t="n">
        <v>161.82</v>
      </c>
      <c r="F61" s="15" t="n">
        <v>0.0022</v>
      </c>
      <c r="G61" s="15" t="n"/>
    </row>
    <row r="62">
      <c r="A62" s="12" t="inlineStr">
        <is>
          <t>SERVICENOW INC.</t>
        </is>
      </c>
      <c r="B62" s="30" t="inlineStr">
        <is>
          <t>US81762P1021</t>
        </is>
      </c>
      <c r="C62" s="30" t="inlineStr">
        <is>
          <t>Computers - Software &amp; Consulting</t>
        </is>
      </c>
      <c r="D62" s="13" t="n">
        <v>1170</v>
      </c>
      <c r="E62" s="14" t="n">
        <v>161.17</v>
      </c>
      <c r="F62" s="15" t="n">
        <v>0.0022</v>
      </c>
      <c r="G62" s="15" t="n"/>
    </row>
    <row r="63">
      <c r="A63" s="12" t="inlineStr">
        <is>
          <t>ADOBE INC</t>
        </is>
      </c>
      <c r="B63" s="30" t="inlineStr">
        <is>
          <t>US00724F1012</t>
        </is>
      </c>
      <c r="C63" s="30" t="inlineStr">
        <is>
          <t>Software Products</t>
        </is>
      </c>
      <c r="D63" s="13" t="n">
        <v>501</v>
      </c>
      <c r="E63" s="14" t="n">
        <v>157.67</v>
      </c>
      <c r="F63" s="15" t="n">
        <v>0.0021</v>
      </c>
      <c r="G63" s="15" t="n"/>
    </row>
    <row r="64">
      <c r="A64" s="12" t="inlineStr">
        <is>
          <t>ANALOG DEVICES INC</t>
        </is>
      </c>
      <c r="B64" s="30" t="inlineStr">
        <is>
          <t>US0326541051</t>
        </is>
      </c>
      <c r="C64" s="30" t="inlineStr">
        <is>
          <t>Software Products</t>
        </is>
      </c>
      <c r="D64" s="13" t="n">
        <v>563</v>
      </c>
      <c r="E64" s="14" t="n">
        <v>137.29</v>
      </c>
      <c r="F64" s="15" t="n">
        <v>0.0019</v>
      </c>
      <c r="G64" s="15" t="n"/>
    </row>
    <row r="65">
      <c r="A65" s="12" t="inlineStr">
        <is>
          <t>ARISTA NETWORKS INC.</t>
        </is>
      </c>
      <c r="B65" s="30" t="inlineStr">
        <is>
          <t>US0404132054</t>
        </is>
      </c>
      <c r="C65" s="30" t="inlineStr">
        <is>
          <t>Software Products</t>
        </is>
      </c>
      <c r="D65" s="13" t="n">
        <v>1119</v>
      </c>
      <c r="E65" s="14" t="n">
        <v>131.84</v>
      </c>
      <c r="F65" s="15" t="n">
        <v>0.0018</v>
      </c>
      <c r="G65" s="15" t="n"/>
    </row>
    <row r="66">
      <c r="A66" s="12" t="inlineStr">
        <is>
          <t>PALO ALTO NETWORKS INC</t>
        </is>
      </c>
      <c r="B66" s="30" t="inlineStr">
        <is>
          <t>US6974351057</t>
        </is>
      </c>
      <c r="C66" s="30" t="inlineStr">
        <is>
          <t>Computers Hardware &amp; Equipments</t>
        </is>
      </c>
      <c r="D66" s="13" t="n">
        <v>735</v>
      </c>
      <c r="E66" s="14" t="n">
        <v>121.74</v>
      </c>
      <c r="F66" s="15" t="n">
        <v>0.0017</v>
      </c>
      <c r="G66" s="15" t="n"/>
    </row>
    <row r="67">
      <c r="A67" s="12" t="inlineStr">
        <is>
          <t>CROWDSTRIKE HOLDINGS INC</t>
        </is>
      </c>
      <c r="B67" s="30" t="inlineStr">
        <is>
          <t>US22788C1053</t>
        </is>
      </c>
      <c r="C67" s="30" t="inlineStr">
        <is>
          <t>Computers Hardware &amp; Equipments</t>
        </is>
      </c>
      <c r="D67" s="13" t="n">
        <v>274</v>
      </c>
      <c r="E67" s="14" t="n">
        <v>115.49</v>
      </c>
      <c r="F67" s="15" t="n">
        <v>0.0016</v>
      </c>
      <c r="G67" s="15" t="n"/>
    </row>
    <row r="68">
      <c r="A68" s="12" t="inlineStr">
        <is>
          <t>SYNOPSYS INC</t>
        </is>
      </c>
      <c r="B68" s="30" t="inlineStr">
        <is>
          <t>US8716071076</t>
        </is>
      </c>
      <c r="C68" s="30" t="inlineStr">
        <is>
          <t>Computers - Software &amp; Consulting</t>
        </is>
      </c>
      <c r="D68" s="13" t="n">
        <v>207</v>
      </c>
      <c r="E68" s="14" t="n">
        <v>87.43000000000001</v>
      </c>
      <c r="F68" s="15" t="n">
        <v>0.0012</v>
      </c>
      <c r="G68" s="15" t="n"/>
    </row>
    <row r="69">
      <c r="A69" s="12" t="inlineStr">
        <is>
          <t>CADENCE DESIGN SYS INC</t>
        </is>
      </c>
      <c r="B69" s="30" t="inlineStr">
        <is>
          <t>US1273871087</t>
        </is>
      </c>
      <c r="C69" s="30" t="inlineStr">
        <is>
          <t>Telecom - Equipment &amp; Accessories</t>
        </is>
      </c>
      <c r="D69" s="13" t="n">
        <v>309</v>
      </c>
      <c r="E69" s="14" t="n">
        <v>86.84999999999999</v>
      </c>
      <c r="F69" s="15" t="n">
        <v>0.0012</v>
      </c>
      <c r="G69" s="15" t="n"/>
    </row>
    <row r="70">
      <c r="A70" s="12" t="inlineStr">
        <is>
          <t>DELL TECHNOLOGIES INC</t>
        </is>
      </c>
      <c r="B70" s="30" t="inlineStr">
        <is>
          <t>US24703L2025</t>
        </is>
      </c>
      <c r="C70" s="30" t="inlineStr">
        <is>
          <t>Software Products</t>
        </is>
      </c>
      <c r="D70" s="13" t="n">
        <v>746</v>
      </c>
      <c r="E70" s="14" t="n">
        <v>84.44</v>
      </c>
      <c r="F70" s="15" t="n">
        <v>0.0011</v>
      </c>
      <c r="G70" s="15" t="n"/>
    </row>
    <row r="71">
      <c r="A71" s="12" t="inlineStr">
        <is>
          <t>TE CONNECTIVITY PLC</t>
        </is>
      </c>
      <c r="B71" s="30" t="inlineStr">
        <is>
          <t>IE000IVNQZ81</t>
        </is>
      </c>
      <c r="C71" s="30" t="inlineStr">
        <is>
          <t>Computers - Software &amp; Consulting</t>
        </is>
      </c>
      <c r="D71" s="13" t="n">
        <v>345</v>
      </c>
      <c r="E71" s="14" t="n">
        <v>70.58</v>
      </c>
      <c r="F71" s="15" t="n">
        <v>0.001</v>
      </c>
      <c r="G71" s="15" t="n"/>
    </row>
    <row r="72">
      <c r="A72" s="12" t="inlineStr">
        <is>
          <t>CORNING INC</t>
        </is>
      </c>
      <c r="B72" s="30" t="inlineStr">
        <is>
          <t>US2193501051</t>
        </is>
      </c>
      <c r="C72" s="30" t="inlineStr">
        <is>
          <t>Computers Hardware &amp; Equipments</t>
        </is>
      </c>
      <c r="D72" s="13" t="n">
        <v>885</v>
      </c>
      <c r="E72" s="14" t="n">
        <v>69.68000000000001</v>
      </c>
      <c r="F72" s="15" t="n">
        <v>0.0009</v>
      </c>
      <c r="G72" s="15" t="n"/>
    </row>
    <row r="73">
      <c r="A73" s="12" t="inlineStr">
        <is>
          <t>AUTODESK INC</t>
        </is>
      </c>
      <c r="B73" s="30" t="inlineStr">
        <is>
          <t>US0527691069</t>
        </is>
      </c>
      <c r="C73" s="30" t="inlineStr">
        <is>
          <t>Software Products</t>
        </is>
      </c>
      <c r="D73" s="13" t="n">
        <v>245</v>
      </c>
      <c r="E73" s="14" t="n">
        <v>65.20999999999999</v>
      </c>
      <c r="F73" s="15" t="n">
        <v>0.0009</v>
      </c>
      <c r="G73" s="15" t="n"/>
    </row>
    <row r="74">
      <c r="A74" s="12" t="inlineStr">
        <is>
          <t>MOTOROLA SOLUTIONS INC</t>
        </is>
      </c>
      <c r="B74" s="30" t="inlineStr">
        <is>
          <t>US6200763075</t>
        </is>
      </c>
      <c r="C74" s="30" t="inlineStr">
        <is>
          <t>Computers Hardware &amp; Equipments</t>
        </is>
      </c>
      <c r="D74" s="13" t="n">
        <v>189</v>
      </c>
      <c r="E74" s="14" t="n">
        <v>65.14</v>
      </c>
      <c r="F74" s="15" t="n">
        <v>0.0009</v>
      </c>
      <c r="G74" s="15" t="n"/>
    </row>
    <row r="75">
      <c r="A75" s="12" t="inlineStr">
        <is>
          <t>NXP SEMICONDUCTORS NV</t>
        </is>
      </c>
      <c r="B75" s="30" t="inlineStr">
        <is>
          <t>NL0009538784</t>
        </is>
      </c>
      <c r="C75" s="30" t="inlineStr">
        <is>
          <t>Computers Hardware &amp; Equipments</t>
        </is>
      </c>
      <c r="D75" s="13" t="n">
        <v>278</v>
      </c>
      <c r="E75" s="14" t="n">
        <v>54.26</v>
      </c>
      <c r="F75" s="15" t="n">
        <v>0.0007</v>
      </c>
      <c r="G75" s="15" t="n"/>
    </row>
    <row r="76">
      <c r="A76" s="12" t="inlineStr">
        <is>
          <t>FORTINET INC</t>
        </is>
      </c>
      <c r="B76" s="30" t="inlineStr">
        <is>
          <t>US34959E1091</t>
        </is>
      </c>
      <c r="C76" s="30" t="inlineStr">
        <is>
          <t>Computers Hardware &amp; Equipments</t>
        </is>
      </c>
      <c r="D76" s="13" t="n">
        <v>719</v>
      </c>
      <c r="E76" s="14" t="n">
        <v>51.34</v>
      </c>
      <c r="F76" s="15" t="n">
        <v>0.0007</v>
      </c>
      <c r="G76" s="15" t="n"/>
    </row>
    <row r="77">
      <c r="A77" s="12" t="inlineStr">
        <is>
          <t>ROPER TECHNOLOGIES INC</t>
        </is>
      </c>
      <c r="B77" s="30" t="inlineStr">
        <is>
          <t>US7766961061</t>
        </is>
      </c>
      <c r="C77" s="30" t="inlineStr">
        <is>
          <t>Computers Hardware &amp; Equipments</t>
        </is>
      </c>
      <c r="D77" s="13" t="n">
        <v>121</v>
      </c>
      <c r="E77" s="14" t="n">
        <v>48.43</v>
      </c>
      <c r="F77" s="15" t="n">
        <v>0.0007</v>
      </c>
      <c r="G77" s="15" t="n"/>
    </row>
    <row r="78">
      <c r="A78" s="12" t="inlineStr">
        <is>
          <t>MONOLITHIC POWER SYSTEM INC</t>
        </is>
      </c>
      <c r="B78" s="30" t="inlineStr">
        <is>
          <t>US6098391054</t>
        </is>
      </c>
      <c r="C78" s="30" t="inlineStr">
        <is>
          <t>Computers Hardware &amp; Equipments</t>
        </is>
      </c>
      <c r="D78" s="13" t="n">
        <v>53</v>
      </c>
      <c r="E78" s="14" t="n">
        <v>43.19</v>
      </c>
      <c r="F78" s="15" t="n">
        <v>0.0005999999999999999</v>
      </c>
      <c r="G78" s="15" t="n"/>
    </row>
    <row r="79">
      <c r="A79" s="12" t="inlineStr">
        <is>
          <t>FAIR ISAAC CORP</t>
        </is>
      </c>
      <c r="B79" s="30" t="inlineStr">
        <is>
          <t>US3032501047</t>
        </is>
      </c>
      <c r="C79" s="30" t="inlineStr">
        <is>
          <t>Computers Hardware &amp; Equipments</t>
        </is>
      </c>
      <c r="D79" s="13" t="n">
        <v>28</v>
      </c>
      <c r="E79" s="14" t="n">
        <v>42.57</v>
      </c>
      <c r="F79" s="15" t="n">
        <v>0.0005999999999999999</v>
      </c>
      <c r="G79" s="15" t="n"/>
    </row>
    <row r="80">
      <c r="A80" s="12" t="inlineStr">
        <is>
          <t>COGNIZANT TECH SOLUTIONS</t>
        </is>
      </c>
      <c r="B80" s="30" t="inlineStr">
        <is>
          <t>US1924461023</t>
        </is>
      </c>
      <c r="C80" s="30" t="inlineStr">
        <is>
          <t>Telecom - Equipment &amp; Accessories</t>
        </is>
      </c>
      <c r="D80" s="13" t="n">
        <v>562</v>
      </c>
      <c r="E80" s="14" t="n">
        <v>41.94</v>
      </c>
      <c r="F80" s="15" t="n">
        <v>0.0005999999999999999</v>
      </c>
      <c r="G80" s="15" t="n"/>
    </row>
    <row r="81">
      <c r="A81" s="12" t="inlineStr">
        <is>
          <t>KEYSIGHT TECHNOLOGIES INC</t>
        </is>
      </c>
      <c r="B81" s="30" t="inlineStr">
        <is>
          <t>US49338L1035</t>
        </is>
      </c>
      <c r="C81" s="30" t="inlineStr">
        <is>
          <t>Computers Hardware &amp; Equipments</t>
        </is>
      </c>
      <c r="D81" s="13" t="n">
        <v>196</v>
      </c>
      <c r="E81" s="14" t="n">
        <v>35.81</v>
      </c>
      <c r="F81" s="15" t="n">
        <v>0.0005</v>
      </c>
      <c r="G81" s="15" t="n"/>
    </row>
    <row r="82">
      <c r="A82" s="12" t="inlineStr">
        <is>
          <t>MICROCHIP TECHNOLOGY INC</t>
        </is>
      </c>
      <c r="B82" s="30" t="inlineStr">
        <is>
          <t>US5950171042</t>
        </is>
      </c>
      <c r="C82" s="30" t="inlineStr">
        <is>
          <t>Computers Hardware &amp; Equipments</t>
        </is>
      </c>
      <c r="D82" s="13" t="n">
        <v>599</v>
      </c>
      <c r="E82" s="14" t="n">
        <v>34.32</v>
      </c>
      <c r="F82" s="15" t="n">
        <v>0.0005</v>
      </c>
      <c r="G82" s="15" t="n"/>
    </row>
    <row r="83">
      <c r="A83" s="12" t="inlineStr">
        <is>
          <t>HEWLETT PACKARD ENTERPRISE CO</t>
        </is>
      </c>
      <c r="B83" s="30" t="inlineStr">
        <is>
          <t>US42824C1099</t>
        </is>
      </c>
      <c r="C83" s="30" t="inlineStr">
        <is>
          <t>IT Enabled Services</t>
        </is>
      </c>
      <c r="D83" s="13" t="n">
        <v>1473</v>
      </c>
      <c r="E83" s="14" t="n">
        <v>31.81</v>
      </c>
      <c r="F83" s="15" t="n">
        <v>0.0004</v>
      </c>
      <c r="G83" s="15" t="n"/>
    </row>
    <row r="84">
      <c r="A84" s="12" t="inlineStr">
        <is>
          <t>FIRST SOLAR INC</t>
        </is>
      </c>
      <c r="B84" s="30" t="inlineStr">
        <is>
          <t>US3364331070</t>
        </is>
      </c>
      <c r="C84" s="30" t="inlineStr">
        <is>
          <t>Computers Hardware &amp; Equipments</t>
        </is>
      </c>
      <c r="D84" s="13" t="n">
        <v>115</v>
      </c>
      <c r="E84" s="14" t="n">
        <v>27.01</v>
      </c>
      <c r="F84" s="15" t="n">
        <v>0.0004</v>
      </c>
      <c r="G84" s="15" t="n"/>
    </row>
    <row r="85">
      <c r="A85" s="12" t="inlineStr">
        <is>
          <t>ON SEMICONDUCTOR CORPORATION</t>
        </is>
      </c>
      <c r="B85" s="30" t="inlineStr">
        <is>
          <t>US6821891057</t>
        </is>
      </c>
      <c r="C85" s="30" t="inlineStr">
        <is>
          <t>Computers Hardware &amp; Equipments</t>
        </is>
      </c>
      <c r="D85" s="13" t="n">
        <v>485</v>
      </c>
      <c r="E85" s="14" t="n">
        <v>23.62</v>
      </c>
      <c r="F85" s="15" t="n">
        <v>0.0003</v>
      </c>
      <c r="G85" s="15" t="n"/>
    </row>
    <row r="86">
      <c r="A86" s="12" t="inlineStr">
        <is>
          <t>NETAPP INC</t>
        </is>
      </c>
      <c r="B86" s="30" t="inlineStr">
        <is>
          <t>US64110D1046</t>
        </is>
      </c>
      <c r="C86" s="30" t="inlineStr">
        <is>
          <t>Computers Hardware &amp; Equipments</t>
        </is>
      </c>
      <c r="D86" s="13" t="n">
        <v>232</v>
      </c>
      <c r="E86" s="14" t="n">
        <v>22.34</v>
      </c>
      <c r="F86" s="15" t="n">
        <v>0.0003</v>
      </c>
      <c r="G86" s="15" t="n"/>
    </row>
    <row r="87">
      <c r="A87" s="12" t="inlineStr">
        <is>
          <t>HP INC</t>
        </is>
      </c>
      <c r="B87" s="30" t="inlineStr">
        <is>
          <t>US40434L1052</t>
        </is>
      </c>
      <c r="C87" s="30" t="inlineStr">
        <is>
          <t>Computers - Software &amp; Consulting</t>
        </is>
      </c>
      <c r="D87" s="13" t="n">
        <v>1082</v>
      </c>
      <c r="E87" s="14" t="n">
        <v>21.68</v>
      </c>
      <c r="F87" s="15" t="n">
        <v>0.0003</v>
      </c>
      <c r="G87" s="15" t="n"/>
    </row>
    <row r="88">
      <c r="A88" s="12" t="inlineStr">
        <is>
          <t>TYLER TECHNOLOGIES INC.</t>
        </is>
      </c>
      <c r="B88" s="30" t="inlineStr">
        <is>
          <t>US9022521051</t>
        </is>
      </c>
      <c r="C88" s="30" t="inlineStr">
        <is>
          <t>Computers Hardware &amp; Equipments</t>
        </is>
      </c>
      <c r="D88" s="13" t="n">
        <v>49</v>
      </c>
      <c r="E88" s="14" t="n">
        <v>20</v>
      </c>
      <c r="F88" s="15" t="n">
        <v>0.0003</v>
      </c>
      <c r="G88" s="15" t="n"/>
    </row>
    <row r="89">
      <c r="A89" s="12" t="inlineStr">
        <is>
          <t>GARTNER INC</t>
        </is>
      </c>
      <c r="B89" s="30" t="inlineStr">
        <is>
          <t>US3666511072</t>
        </is>
      </c>
      <c r="C89" s="30" t="inlineStr">
        <is>
          <t>Computers Hardware &amp; Equipments</t>
        </is>
      </c>
      <c r="D89" s="13" t="n">
        <v>84</v>
      </c>
      <c r="E89" s="14" t="n">
        <v>19.06</v>
      </c>
      <c r="F89" s="15" t="n">
        <v>0.0003</v>
      </c>
      <c r="G89" s="15" t="n"/>
    </row>
    <row r="90">
      <c r="A90" s="12" t="inlineStr">
        <is>
          <t>CDW CORP/DE</t>
        </is>
      </c>
      <c r="B90" s="30" t="inlineStr">
        <is>
          <t>US12514G1085</t>
        </is>
      </c>
      <c r="C90" s="30" t="inlineStr">
        <is>
          <t>Telecom - Equipment &amp; Accessories</t>
        </is>
      </c>
      <c r="D90" s="13" t="n">
        <v>151</v>
      </c>
      <c r="E90" s="14" t="n">
        <v>18.49</v>
      </c>
      <c r="F90" s="15" t="n">
        <v>0.0003</v>
      </c>
      <c r="G90" s="15" t="n"/>
    </row>
    <row r="91">
      <c r="A91" s="16" t="inlineStr">
        <is>
          <t>Sub Total</t>
        </is>
      </c>
      <c r="B91" s="31" t="n"/>
      <c r="C91" s="31" t="n"/>
      <c r="D91" s="17" t="n"/>
      <c r="E91" s="18" t="n">
        <v>19651.48</v>
      </c>
      <c r="F91" s="19" t="n">
        <v>0.2675</v>
      </c>
      <c r="G91" s="20" t="n"/>
    </row>
    <row r="92">
      <c r="A92" s="12" t="n"/>
      <c r="B92" s="30" t="n"/>
      <c r="C92" s="30" t="n"/>
      <c r="D92" s="13" t="n"/>
      <c r="E92" s="14" t="n"/>
      <c r="F92" s="15" t="n"/>
      <c r="G92" s="15" t="n"/>
    </row>
    <row r="93">
      <c r="A93" s="21" t="inlineStr">
        <is>
          <t>TOTAL</t>
        </is>
      </c>
      <c r="B93" s="32" t="n"/>
      <c r="C93" s="32" t="n"/>
      <c r="D93" s="22" t="n"/>
      <c r="E93" s="18" t="n">
        <v>71417.74000000001</v>
      </c>
      <c r="F93" s="19" t="n">
        <v>0.9715</v>
      </c>
      <c r="G93" s="20" t="n"/>
    </row>
    <row r="94">
      <c r="A94" s="12" t="n"/>
      <c r="B94" s="30" t="n"/>
      <c r="C94" s="30" t="n"/>
      <c r="D94" s="13" t="n"/>
      <c r="E94" s="14" t="n"/>
      <c r="F94" s="15" t="n"/>
      <c r="G94" s="15" t="n"/>
    </row>
    <row r="95">
      <c r="A95" s="12" t="n"/>
      <c r="B95" s="30" t="n"/>
      <c r="C95" s="30" t="n"/>
      <c r="D95" s="13" t="n"/>
      <c r="E95" s="14" t="n"/>
      <c r="F95" s="15" t="n"/>
      <c r="G95" s="15" t="n"/>
    </row>
    <row r="96">
      <c r="A96" s="16" t="inlineStr">
        <is>
          <t>TREPS / Reverse Repo</t>
        </is>
      </c>
      <c r="B96" s="30" t="n"/>
      <c r="C96" s="30" t="n"/>
      <c r="D96" s="13" t="n"/>
      <c r="E96" s="14" t="n"/>
      <c r="F96" s="15" t="n"/>
      <c r="G96" s="15" t="n"/>
    </row>
    <row r="97">
      <c r="A97" s="12" t="inlineStr">
        <is>
          <t>Clearing Corporation of India Ltd.</t>
        </is>
      </c>
      <c r="B97" s="30" t="n"/>
      <c r="C97" s="30" t="n"/>
      <c r="D97" s="13" t="n"/>
      <c r="E97" s="14" t="n">
        <v>2283.67</v>
      </c>
      <c r="F97" s="15" t="n">
        <v>0.031</v>
      </c>
      <c r="G97" s="15" t="n">
        <v>0.053335</v>
      </c>
    </row>
    <row r="98">
      <c r="A98" s="16" t="inlineStr">
        <is>
          <t>Sub Total</t>
        </is>
      </c>
      <c r="B98" s="31" t="n"/>
      <c r="C98" s="31" t="n"/>
      <c r="D98" s="17" t="n"/>
      <c r="E98" s="18" t="n">
        <v>2283.67</v>
      </c>
      <c r="F98" s="19" t="n">
        <v>0.031</v>
      </c>
      <c r="G98" s="20" t="n"/>
    </row>
    <row r="99">
      <c r="A99" s="12" t="n"/>
      <c r="B99" s="30" t="n"/>
      <c r="C99" s="30" t="n"/>
      <c r="D99" s="13" t="n"/>
      <c r="E99" s="14" t="n"/>
      <c r="F99" s="15" t="n"/>
      <c r="G99" s="15" t="n"/>
    </row>
    <row r="100">
      <c r="A100" s="21" t="inlineStr">
        <is>
          <t>TOTAL</t>
        </is>
      </c>
      <c r="B100" s="32" t="n"/>
      <c r="C100" s="32" t="n"/>
      <c r="D100" s="22" t="n"/>
      <c r="E100" s="18" t="n">
        <v>2283.67</v>
      </c>
      <c r="F100" s="19" t="n">
        <v>0.031</v>
      </c>
      <c r="G100" s="20" t="n"/>
    </row>
    <row r="101">
      <c r="A101" s="12" t="inlineStr">
        <is>
          <t>Accrued Interest</t>
        </is>
      </c>
      <c r="B101" s="30" t="n"/>
      <c r="C101" s="30" t="n"/>
      <c r="D101" s="13" t="n"/>
      <c r="E101" s="14" t="n">
        <v>0.3336968</v>
      </c>
      <c r="F101" s="15" t="n">
        <v>4e-06</v>
      </c>
      <c r="G101" s="15" t="n"/>
    </row>
    <row r="102">
      <c r="A102" s="12" t="inlineStr">
        <is>
          <t>Net Receivables/(Payables)</t>
        </is>
      </c>
      <c r="B102" s="30" t="n"/>
      <c r="C102" s="30" t="n"/>
      <c r="D102" s="13" t="n"/>
      <c r="E102" s="23" t="n">
        <v>-151.3936968</v>
      </c>
      <c r="F102" s="24" t="n">
        <v>-0.002504</v>
      </c>
      <c r="G102" s="15" t="n">
        <v>0.053334</v>
      </c>
    </row>
    <row r="103">
      <c r="A103" s="25" t="inlineStr">
        <is>
          <t>GRAND TOTAL</t>
        </is>
      </c>
      <c r="B103" s="33" t="n"/>
      <c r="C103" s="33" t="n"/>
      <c r="D103" s="26" t="n"/>
      <c r="E103" s="27" t="n">
        <v>73550.35000000001</v>
      </c>
      <c r="F103" s="28" t="n">
        <v>1</v>
      </c>
      <c r="G103" s="28" t="n"/>
    </row>
    <row r="108">
      <c r="A108" s="74" t="inlineStr">
        <is>
          <t>Notes:</t>
        </is>
      </c>
    </row>
    <row r="109">
      <c r="A109" s="48" t="inlineStr">
        <is>
          <t>1. Security in default beyond its maturiy date</t>
        </is>
      </c>
      <c r="B109" s="34" t="inlineStr">
        <is>
          <t>NIL</t>
        </is>
      </c>
    </row>
    <row r="110">
      <c r="A110" t="inlineStr">
        <is>
          <t>2. NAV at the beginning of the period (Rs. per unit)</t>
        </is>
      </c>
    </row>
    <row r="111">
      <c r="A111" t="inlineStr">
        <is>
          <t>Plan /option (Face Value 10)</t>
        </is>
      </c>
      <c r="B111" t="inlineStr">
        <is>
          <t>As on</t>
        </is>
      </c>
      <c r="C111" t="inlineStr">
        <is>
          <t>As on</t>
        </is>
      </c>
    </row>
    <row r="112">
      <c r="B112" s="49" t="n">
        <v>45989</v>
      </c>
      <c r="C112" s="49" t="n">
        <v>46022</v>
      </c>
    </row>
    <row r="113">
      <c r="A113" t="inlineStr">
        <is>
          <t>Direct Plan  Growth Option</t>
        </is>
      </c>
      <c r="B113" t="n">
        <v>12.7258</v>
      </c>
      <c r="C113" t="n">
        <v>12.6604</v>
      </c>
    </row>
    <row r="114">
      <c r="A114" t="inlineStr">
        <is>
          <t>Direct Plan IDCW Option</t>
        </is>
      </c>
      <c r="B114" t="n">
        <v>12.7258</v>
      </c>
      <c r="C114" t="n">
        <v>12.6604</v>
      </c>
    </row>
    <row r="115">
      <c r="A115" t="inlineStr">
        <is>
          <t>Regular Plan  Growth Option</t>
        </is>
      </c>
      <c r="B115" t="n">
        <v>12.349</v>
      </c>
      <c r="C115" t="n">
        <v>12.2666</v>
      </c>
    </row>
    <row r="116">
      <c r="A116" t="inlineStr">
        <is>
          <t>Regular Plan IDCW Option</t>
        </is>
      </c>
      <c r="B116" t="n">
        <v>12.349</v>
      </c>
      <c r="C116" t="n">
        <v>12.2666</v>
      </c>
    </row>
    <row r="118">
      <c r="A118" t="inlineStr">
        <is>
          <t xml:space="preserve">3. Total Dividend (Net) declared during the month </t>
        </is>
      </c>
      <c r="B118" s="34" t="inlineStr">
        <is>
          <t>NIL</t>
        </is>
      </c>
    </row>
    <row r="119">
      <c r="A119" t="inlineStr">
        <is>
          <t>4. Bonus was declared during the month</t>
        </is>
      </c>
      <c r="B119" s="34" t="inlineStr">
        <is>
          <t>NIL</t>
        </is>
      </c>
    </row>
    <row r="120" ht="29" customHeight="1">
      <c r="A120" s="48" t="inlineStr">
        <is>
          <t>5. Investment in Repo of Corporate Debt Securities during the month ended December 31, 2025</t>
        </is>
      </c>
      <c r="B120" s="34" t="inlineStr">
        <is>
          <t>NIL</t>
        </is>
      </c>
    </row>
    <row r="121" ht="29" customHeight="1">
      <c r="A121" s="48" t="inlineStr">
        <is>
          <t>6. Investment in foreign securities/ADRs/GDRs at the end of the month</t>
        </is>
      </c>
      <c r="B121" s="51" t="n">
        <v>19651.5256135</v>
      </c>
    </row>
    <row r="122">
      <c r="A122" t="inlineStr">
        <is>
          <t>7. Portfolio Turnover Ratio</t>
        </is>
      </c>
      <c r="B122" s="51" t="n">
        <v>0.0528</v>
      </c>
    </row>
    <row r="123" ht="43.5" customHeight="1">
      <c r="A123" s="48" t="inlineStr">
        <is>
          <t>7. Total gross exposure to derivative instruments (excluding reversed positions) at the end of the month (Rs. in Lakhs)</t>
        </is>
      </c>
      <c r="B123" s="34" t="inlineStr">
        <is>
          <t>NIL</t>
        </is>
      </c>
    </row>
    <row r="124">
      <c r="B124" s="34" t="n"/>
    </row>
    <row r="125" ht="29" customHeight="1">
      <c r="A125" s="48" t="inlineStr">
        <is>
          <t>8. Margin Deposits includes Margin money placed on derivatives other than margin money placed with bank</t>
        </is>
      </c>
      <c r="B125" s="34" t="inlineStr">
        <is>
          <t>NIL</t>
        </is>
      </c>
    </row>
    <row r="126" ht="29" customHeight="1">
      <c r="A126" s="48" t="inlineStr">
        <is>
          <t>9. Value of investment made by other schemes under same management (Rs. In Lakhs)</t>
        </is>
      </c>
      <c r="B126" t="n">
        <v>1640.84</v>
      </c>
    </row>
    <row r="127" ht="29" customHeight="1">
      <c r="A127" s="48" t="inlineStr">
        <is>
          <t>10. Number of instance of deviation In valuation of securities</t>
        </is>
      </c>
      <c r="B127" s="34" t="inlineStr">
        <is>
          <t>NIL</t>
        </is>
      </c>
    </row>
    <row r="128" ht="29" customHeight="1">
      <c r="A128" s="48" t="inlineStr">
        <is>
          <t>11. Total value and percentage of illiquid equity shares / securities</t>
        </is>
      </c>
      <c r="B128" s="34" t="inlineStr">
        <is>
          <t>NIL</t>
        </is>
      </c>
    </row>
    <row r="130" ht="70" customHeight="1">
      <c r="A130" s="76" t="inlineStr">
        <is>
          <t>Scheme Name</t>
        </is>
      </c>
      <c r="B130" s="76" t="inlineStr">
        <is>
          <t>Risk- O - Meter</t>
        </is>
      </c>
      <c r="C130" s="76" t="inlineStr">
        <is>
          <t>Benchmark of the Scheme</t>
        </is>
      </c>
      <c r="D130" s="76" t="inlineStr">
        <is>
          <t>Benchmark Risk-o-meter</t>
        </is>
      </c>
    </row>
    <row r="131" ht="70" customHeight="1">
      <c r="A131" s="76" t="inlineStr">
        <is>
          <t>Edelweiss Technology Fund</t>
        </is>
      </c>
      <c r="B131" s="76" t="n"/>
      <c r="C131" s="76" t="inlineStr">
        <is>
          <t>BSE Teck TRI</t>
        </is>
      </c>
      <c r="D131" s="76" t="n"/>
      <c r="E131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8.xml><?xml version="1.0" encoding="utf-8"?>
<worksheet xmlns="http://schemas.openxmlformats.org/spreadsheetml/2006/main">
  <sheetPr>
    <outlinePr summaryBelow="1" summaryRight="1"/>
    <pageSetUpPr/>
  </sheetPr>
  <dimension ref="A1:G46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 EUROPE DYNAMIC EQUITY OFF-SHORE FUND AS ON DECEMBER 31, 2025</t>
        </is>
      </c>
    </row>
    <row r="2" ht="35" customHeight="1">
      <c r="A2" s="75" t="inlineStr">
        <is>
          <t>(An open ended fund of fund scheme investing in JPMorgan Funds – Europe Dynamic Fund)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Foreign Securities and/or Overseas ETFs</t>
        </is>
      </c>
      <c r="B7" s="30" t="n"/>
      <c r="C7" s="30" t="n"/>
      <c r="D7" s="13" t="n"/>
      <c r="E7" s="14" t="n"/>
      <c r="F7" s="15" t="n"/>
      <c r="G7" s="15" t="n"/>
    </row>
    <row r="8">
      <c r="A8" s="16" t="inlineStr">
        <is>
          <t>International  Mutual Fund Units</t>
        </is>
      </c>
      <c r="B8" s="31" t="n"/>
      <c r="C8" s="31" t="n"/>
      <c r="D8" s="17" t="n"/>
      <c r="E8" s="41" t="n"/>
      <c r="F8" s="20" t="n"/>
      <c r="G8" s="20" t="n"/>
    </row>
    <row r="9">
      <c r="A9" s="12" t="inlineStr">
        <is>
          <t>JPMORGAN F-EUROPE DYNAM-I-A</t>
        </is>
      </c>
      <c r="B9" s="30" t="inlineStr">
        <is>
          <t>LU0248045857</t>
        </is>
      </c>
      <c r="C9" s="30" t="n"/>
      <c r="D9" s="13" t="n">
        <v>303883.432</v>
      </c>
      <c r="E9" s="14" t="n">
        <v>18841.8</v>
      </c>
      <c r="F9" s="15" t="n">
        <v>0.9604</v>
      </c>
      <c r="G9" s="15" t="n"/>
    </row>
    <row r="10">
      <c r="A10" s="16" t="inlineStr">
        <is>
          <t>Sub Total</t>
        </is>
      </c>
      <c r="B10" s="31" t="n"/>
      <c r="C10" s="31" t="n"/>
      <c r="D10" s="17" t="n"/>
      <c r="E10" s="18" t="n">
        <v>18841.8</v>
      </c>
      <c r="F10" s="19" t="n">
        <v>0.9604</v>
      </c>
      <c r="G10" s="20" t="n"/>
    </row>
    <row r="11">
      <c r="A11" s="12" t="n"/>
      <c r="B11" s="30" t="n"/>
      <c r="C11" s="30" t="n"/>
      <c r="D11" s="13" t="n"/>
      <c r="E11" s="14" t="n"/>
      <c r="F11" s="15" t="n"/>
      <c r="G11" s="15" t="n"/>
    </row>
    <row r="12">
      <c r="A12" s="21" t="inlineStr">
        <is>
          <t>TOTAL</t>
        </is>
      </c>
      <c r="B12" s="32" t="n"/>
      <c r="C12" s="32" t="n"/>
      <c r="D12" s="22" t="n"/>
      <c r="E12" s="18" t="n">
        <v>18841.8</v>
      </c>
      <c r="F12" s="19" t="n">
        <v>0.9604</v>
      </c>
      <c r="G12" s="20" t="n"/>
    </row>
    <row r="13">
      <c r="A13" s="12" t="n"/>
      <c r="B13" s="30" t="n"/>
      <c r="C13" s="30" t="n"/>
      <c r="D13" s="13" t="n"/>
      <c r="E13" s="14" t="n"/>
      <c r="F13" s="15" t="n"/>
      <c r="G13" s="15" t="n"/>
    </row>
    <row r="14">
      <c r="A14" s="16" t="inlineStr">
        <is>
          <t>TREPS / Reverse Repo</t>
        </is>
      </c>
      <c r="B14" s="30" t="n"/>
      <c r="C14" s="30" t="n"/>
      <c r="D14" s="13" t="n"/>
      <c r="E14" s="14" t="n"/>
      <c r="F14" s="15" t="n"/>
      <c r="G14" s="15" t="n"/>
    </row>
    <row r="15">
      <c r="A15" s="12" t="inlineStr">
        <is>
          <t>Clearing Corporation of India Ltd.</t>
        </is>
      </c>
      <c r="B15" s="30" t="n"/>
      <c r="C15" s="30" t="n"/>
      <c r="D15" s="13" t="n"/>
      <c r="E15" s="14" t="n">
        <v>870.87</v>
      </c>
      <c r="F15" s="15" t="n">
        <v>0.0444</v>
      </c>
      <c r="G15" s="15" t="n">
        <v>0.053335</v>
      </c>
    </row>
    <row r="16">
      <c r="A16" s="16" t="inlineStr">
        <is>
          <t>Sub Total</t>
        </is>
      </c>
      <c r="B16" s="31" t="n"/>
      <c r="C16" s="31" t="n"/>
      <c r="D16" s="17" t="n"/>
      <c r="E16" s="18" t="n">
        <v>870.87</v>
      </c>
      <c r="F16" s="19" t="n">
        <v>0.0444</v>
      </c>
      <c r="G16" s="20" t="n"/>
    </row>
    <row r="17">
      <c r="A17" s="12" t="n"/>
      <c r="B17" s="30" t="n"/>
      <c r="C17" s="30" t="n"/>
      <c r="D17" s="13" t="n"/>
      <c r="E17" s="14" t="n"/>
      <c r="F17" s="15" t="n"/>
      <c r="G17" s="15" t="n"/>
    </row>
    <row r="18">
      <c r="A18" s="21" t="inlineStr">
        <is>
          <t>TOTAL</t>
        </is>
      </c>
      <c r="B18" s="32" t="n"/>
      <c r="C18" s="32" t="n"/>
      <c r="D18" s="22" t="n"/>
      <c r="E18" s="18" t="n">
        <v>870.87</v>
      </c>
      <c r="F18" s="19" t="n">
        <v>0.0444</v>
      </c>
      <c r="G18" s="20" t="n"/>
    </row>
    <row r="19">
      <c r="A19" s="12" t="inlineStr">
        <is>
          <t>Accrued Interest</t>
        </is>
      </c>
      <c r="B19" s="30" t="n"/>
      <c r="C19" s="30" t="n"/>
      <c r="D19" s="13" t="n"/>
      <c r="E19" s="14" t="n">
        <v>0.1272548</v>
      </c>
      <c r="F19" s="15" t="n">
        <v>6e-06</v>
      </c>
      <c r="G19" s="15" t="n"/>
    </row>
    <row r="20">
      <c r="A20" s="12" t="inlineStr">
        <is>
          <t>Net Receivables/(Payables)</t>
        </is>
      </c>
      <c r="B20" s="30" t="n"/>
      <c r="C20" s="30" t="n"/>
      <c r="D20" s="13" t="n"/>
      <c r="E20" s="23" t="n">
        <v>-94.7572548</v>
      </c>
      <c r="F20" s="24" t="n">
        <v>-0.004806</v>
      </c>
      <c r="G20" s="15" t="n">
        <v>0.053334</v>
      </c>
    </row>
    <row r="21">
      <c r="A21" s="25" t="inlineStr">
        <is>
          <t>GRAND TOTAL</t>
        </is>
      </c>
      <c r="B21" s="33" t="n"/>
      <c r="C21" s="33" t="n"/>
      <c r="D21" s="26" t="n"/>
      <c r="E21" s="27" t="n">
        <v>19618.04</v>
      </c>
      <c r="F21" s="28" t="n">
        <v>1</v>
      </c>
      <c r="G21" s="28" t="n"/>
    </row>
    <row r="26">
      <c r="A26" s="74" t="inlineStr">
        <is>
          <t>Notes:</t>
        </is>
      </c>
    </row>
    <row r="27">
      <c r="A27" s="48" t="inlineStr">
        <is>
          <t>1. Security in default beyond its maturiy date</t>
        </is>
      </c>
      <c r="B27" s="34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49" t="n">
        <v>45989</v>
      </c>
      <c r="C30" s="49" t="n">
        <v>46021</v>
      </c>
    </row>
    <row r="31">
      <c r="A31" t="inlineStr">
        <is>
          <t>Direct Plan Growth Option</t>
        </is>
      </c>
      <c r="B31" t="n">
        <v>29.135</v>
      </c>
      <c r="C31" t="n">
        <v>30.569</v>
      </c>
    </row>
    <row r="32">
      <c r="A32" t="inlineStr">
        <is>
          <t>Regular Plan Growth Option</t>
        </is>
      </c>
      <c r="B32" t="n">
        <v>26.3271</v>
      </c>
      <c r="C32" t="n">
        <v>27.6025</v>
      </c>
    </row>
    <row r="34">
      <c r="A34" t="inlineStr">
        <is>
          <t xml:space="preserve">3. Total Dividend (Net) declared during the month </t>
        </is>
      </c>
      <c r="B34" s="34" t="inlineStr">
        <is>
          <t>NIL</t>
        </is>
      </c>
    </row>
    <row r="35">
      <c r="A35" t="inlineStr">
        <is>
          <t>4. Bonus was declared during the month</t>
        </is>
      </c>
      <c r="B35" s="34" t="inlineStr">
        <is>
          <t>NIL</t>
        </is>
      </c>
    </row>
    <row r="36" ht="29" customHeight="1">
      <c r="A36" s="48" t="inlineStr">
        <is>
          <t>5. Investment in Repo of Corporate Debt Securities during the month ended December 31, 2025</t>
        </is>
      </c>
      <c r="B36" s="34" t="inlineStr">
        <is>
          <t>NIL</t>
        </is>
      </c>
    </row>
    <row r="37" ht="29" customHeight="1">
      <c r="A37" s="48" t="inlineStr">
        <is>
          <t>6. Investment in foreign securities/ADRs/GDRs at the end of the month</t>
        </is>
      </c>
      <c r="B37" s="51" t="n">
        <v>18841.803195</v>
      </c>
    </row>
    <row r="38" ht="43.5" customHeight="1">
      <c r="A38" s="48" t="inlineStr">
        <is>
          <t>7. Total gross exposure to derivative instruments (excluding reversed positions) at the end of the month (Rs. in Lakhs)</t>
        </is>
      </c>
      <c r="B38" s="34" t="inlineStr">
        <is>
          <t>NIL</t>
        </is>
      </c>
    </row>
    <row r="39">
      <c r="B39" s="34" t="n"/>
    </row>
    <row r="40" ht="29" customHeight="1">
      <c r="A40" s="48" t="inlineStr">
        <is>
          <t>8. Margin Deposits includes Margin money placed on derivatives other than margin money placed with bank</t>
        </is>
      </c>
      <c r="B40" s="34" t="inlineStr">
        <is>
          <t>NIL</t>
        </is>
      </c>
    </row>
    <row r="41" ht="29" customHeight="1">
      <c r="A41" s="48" t="inlineStr">
        <is>
          <t>9. Value of investment made by other schemes under same management (Rs. In Lakhs)</t>
        </is>
      </c>
      <c r="B41" t="inlineStr">
        <is>
          <t>NIL</t>
        </is>
      </c>
    </row>
    <row r="42" ht="29" customHeight="1">
      <c r="A42" s="48" t="inlineStr">
        <is>
          <t>10. Number of instance of deviation In valuation of securities</t>
        </is>
      </c>
      <c r="B42" s="34" t="inlineStr">
        <is>
          <t>NIL</t>
        </is>
      </c>
    </row>
    <row r="43" ht="29" customHeight="1">
      <c r="A43" s="48" t="inlineStr">
        <is>
          <t>11. Total value and percentage of illiquid equity shares / securities</t>
        </is>
      </c>
      <c r="B43" s="34" t="inlineStr">
        <is>
          <t>NIL</t>
        </is>
      </c>
    </row>
    <row r="45" ht="70" customHeight="1">
      <c r="A45" s="76" t="inlineStr">
        <is>
          <t>Scheme Name</t>
        </is>
      </c>
      <c r="B45" s="76" t="inlineStr">
        <is>
          <t>Risk- O - Meter</t>
        </is>
      </c>
      <c r="C45" s="76" t="inlineStr">
        <is>
          <t>Benchmark of the Scheme</t>
        </is>
      </c>
      <c r="D45" s="76" t="inlineStr">
        <is>
          <t>Benchmark Risk-o-meter</t>
        </is>
      </c>
    </row>
    <row r="46" ht="70" customHeight="1">
      <c r="A46" s="76" t="inlineStr">
        <is>
          <t>Edelweiss Europe Dynamic Equity Off-Shore Fund</t>
        </is>
      </c>
      <c r="B46" s="76" t="n"/>
      <c r="C46" s="76" t="inlineStr">
        <is>
          <t>MSCI Europe Index (Total Return Net)</t>
        </is>
      </c>
      <c r="D46" s="76" t="n"/>
      <c r="E4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49.xml><?xml version="1.0" encoding="utf-8"?>
<worksheet xmlns="http://schemas.openxmlformats.org/spreadsheetml/2006/main">
  <sheetPr>
    <outlinePr summaryBelow="1" summaryRight="1"/>
    <pageSetUpPr/>
  </sheetPr>
  <dimension ref="A1:G133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 BANKING AND PSU DEBT FUND AS ON DECEMBER 31, 2025</t>
        </is>
      </c>
    </row>
    <row r="2" ht="35" customHeight="1">
      <c r="A2" s="75" t="inlineStr">
        <is>
          <t>(An open ended debt scheme predominantly investing in Debt Instruments of Banks, Public Sector Undertakings, Public Financial Institutions and Municipal Bonds. A relatively high interest rate risk and relatively low credit risk.)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Equity &amp; Equity related</t>
        </is>
      </c>
      <c r="B7" s="30" t="n"/>
      <c r="C7" s="30" t="n"/>
      <c r="D7" s="13" t="n"/>
      <c r="E7" s="14" t="inlineStr">
        <is>
          <t>NIL</t>
        </is>
      </c>
      <c r="F7" s="15" t="inlineStr">
        <is>
          <t>NIL</t>
        </is>
      </c>
      <c r="G7" s="15" t="n"/>
    </row>
    <row r="8">
      <c r="A8" s="12" t="n"/>
      <c r="B8" s="30" t="n"/>
      <c r="C8" s="30" t="n"/>
      <c r="D8" s="13" t="n"/>
      <c r="E8" s="14" t="n"/>
      <c r="F8" s="15" t="n"/>
      <c r="G8" s="15" t="n"/>
    </row>
    <row r="9">
      <c r="A9" s="16" t="inlineStr">
        <is>
          <t>Debt Instruments</t>
        </is>
      </c>
      <c r="B9" s="30" t="n"/>
      <c r="C9" s="30" t="n"/>
      <c r="D9" s="13" t="n"/>
      <c r="E9" s="14" t="n"/>
      <c r="F9" s="15" t="n"/>
      <c r="G9" s="15" t="n"/>
    </row>
    <row r="10">
      <c r="A10" s="16" t="inlineStr">
        <is>
          <t>(a)Listed / Awaiting listing on stock Exchanges</t>
        </is>
      </c>
      <c r="B10" s="30" t="n"/>
      <c r="C10" s="30" t="n"/>
      <c r="D10" s="13" t="n"/>
      <c r="E10" s="14" t="n"/>
      <c r="F10" s="15" t="n"/>
      <c r="G10" s="15" t="n"/>
    </row>
    <row r="11">
      <c r="A11" s="12" t="inlineStr">
        <is>
          <t>7.74% PFC SR 172 NCD RED 29-01-2028**</t>
        </is>
      </c>
      <c r="B11" s="30" t="inlineStr">
        <is>
          <t>INE134E08JI0</t>
        </is>
      </c>
      <c r="C11" s="30" t="inlineStr">
        <is>
          <t>CRISIL AAA</t>
        </is>
      </c>
      <c r="D11" s="13" t="n">
        <v>2500000</v>
      </c>
      <c r="E11" s="14" t="n">
        <v>2543.48</v>
      </c>
      <c r="F11" s="15" t="n">
        <v>0.0524</v>
      </c>
      <c r="G11" s="15" t="n">
        <v>0.06804300000000001</v>
      </c>
    </row>
    <row r="12">
      <c r="A12" s="12" t="inlineStr">
        <is>
          <t>7.7% NABARD NCD SR 25A RED 30-09-2027**</t>
        </is>
      </c>
      <c r="B12" s="30" t="inlineStr">
        <is>
          <t>INE261F08EI9</t>
        </is>
      </c>
      <c r="C12" s="30" t="inlineStr">
        <is>
          <t>ICRA AAA</t>
        </is>
      </c>
      <c r="D12" s="13" t="n">
        <v>2500000</v>
      </c>
      <c r="E12" s="14" t="n">
        <v>2533.68</v>
      </c>
      <c r="F12" s="15" t="n">
        <v>0.0522</v>
      </c>
      <c r="G12" s="15" t="n">
        <v>0.06825000000000001</v>
      </c>
    </row>
    <row r="13">
      <c r="A13" s="12" t="inlineStr">
        <is>
          <t>7.59%NATIONAL HOUSING BANK R 14-07-2027</t>
        </is>
      </c>
      <c r="B13" s="30" t="inlineStr">
        <is>
          <t>INE557F08FY4</t>
        </is>
      </c>
      <c r="C13" s="30" t="inlineStr">
        <is>
          <t>CRISIL AAA</t>
        </is>
      </c>
      <c r="D13" s="13" t="n">
        <v>2500000</v>
      </c>
      <c r="E13" s="14" t="n">
        <v>2528.48</v>
      </c>
      <c r="F13" s="15" t="n">
        <v>0.0521</v>
      </c>
      <c r="G13" s="15" t="n">
        <v>0.067567</v>
      </c>
    </row>
    <row r="14">
      <c r="A14" s="12" t="inlineStr">
        <is>
          <t>7.3274%HDB FIN SERV S234 04-08-28**</t>
        </is>
      </c>
      <c r="B14" s="30" t="inlineStr">
        <is>
          <t>INE756I07FJ9</t>
        </is>
      </c>
      <c r="C14" s="30" t="inlineStr">
        <is>
          <t>CRISIL AAA</t>
        </is>
      </c>
      <c r="D14" s="13" t="n">
        <v>2500000</v>
      </c>
      <c r="E14" s="14" t="n">
        <v>2500.37</v>
      </c>
      <c r="F14" s="15" t="n">
        <v>0.0516</v>
      </c>
      <c r="G14" s="15" t="n">
        <v>0.073075</v>
      </c>
    </row>
    <row r="15">
      <c r="A15" s="12" t="inlineStr">
        <is>
          <t>7.35%BHARTI TELECO SRXXV 15-10-27**</t>
        </is>
      </c>
      <c r="B15" s="30" t="inlineStr">
        <is>
          <t>INE403D08272</t>
        </is>
      </c>
      <c r="C15" s="30" t="inlineStr">
        <is>
          <t>CRISIL AAA</t>
        </is>
      </c>
      <c r="D15" s="13" t="n">
        <v>2500000</v>
      </c>
      <c r="E15" s="14" t="n">
        <v>2493.24</v>
      </c>
      <c r="F15" s="15" t="n">
        <v>0.0514</v>
      </c>
      <c r="G15" s="15" t="n">
        <v>0.07489899999999999</v>
      </c>
    </row>
    <row r="16">
      <c r="A16" s="12" t="inlineStr">
        <is>
          <t>6.52% HUDCO NCD SR C RED 06-06-2028**</t>
        </is>
      </c>
      <c r="B16" s="30" t="inlineStr">
        <is>
          <t>INE031A08988</t>
        </is>
      </c>
      <c r="C16" s="30" t="inlineStr">
        <is>
          <t>ICRA AAA</t>
        </is>
      </c>
      <c r="D16" s="13" t="n">
        <v>2500000</v>
      </c>
      <c r="E16" s="14" t="n">
        <v>2483.06</v>
      </c>
      <c r="F16" s="15" t="n">
        <v>0.0512</v>
      </c>
      <c r="G16" s="15" t="n">
        <v>0.06808</v>
      </c>
    </row>
    <row r="17">
      <c r="A17" s="12" t="inlineStr">
        <is>
          <t>7.41% IOC NCD RED 22-10-2029**</t>
        </is>
      </c>
      <c r="B17" s="30" t="inlineStr">
        <is>
          <t>INE242A08437</t>
        </is>
      </c>
      <c r="C17" s="30" t="inlineStr">
        <is>
          <t>FITCH AAA</t>
        </is>
      </c>
      <c r="D17" s="13" t="n">
        <v>2000000</v>
      </c>
      <c r="E17" s="14" t="n">
        <v>2041.62</v>
      </c>
      <c r="F17" s="15" t="n">
        <v>0.0421</v>
      </c>
      <c r="G17" s="15" t="n">
        <v>0.06759999999999999</v>
      </c>
    </row>
    <row r="18">
      <c r="A18" s="12" t="inlineStr">
        <is>
          <t>7.48% IRFC NCD RED 13-08-2029**</t>
        </is>
      </c>
      <c r="B18" s="30" t="inlineStr">
        <is>
          <t>INE053F07BU3</t>
        </is>
      </c>
      <c r="C18" s="30" t="inlineStr">
        <is>
          <t>CRISIL AAA</t>
        </is>
      </c>
      <c r="D18" s="13" t="n">
        <v>2000000</v>
      </c>
      <c r="E18" s="14" t="n">
        <v>2035.18</v>
      </c>
      <c r="F18" s="15" t="n">
        <v>0.042</v>
      </c>
      <c r="G18" s="15" t="n">
        <v>0.069108</v>
      </c>
    </row>
    <row r="19">
      <c r="A19" s="12" t="inlineStr">
        <is>
          <t>7.75% SIDBI SR VII NCD RED 10-06-27**</t>
        </is>
      </c>
      <c r="B19" s="30" t="inlineStr">
        <is>
          <t>INE556F08KN9</t>
        </is>
      </c>
      <c r="C19" s="30" t="inlineStr">
        <is>
          <t>CRISIL AAA</t>
        </is>
      </c>
      <c r="D19" s="13" t="n">
        <v>2000000</v>
      </c>
      <c r="E19" s="14" t="n">
        <v>2025.85</v>
      </c>
      <c r="F19" s="15" t="n">
        <v>0.0418</v>
      </c>
      <c r="G19" s="15" t="n">
        <v>0.068088</v>
      </c>
    </row>
    <row r="20">
      <c r="A20" s="12" t="inlineStr">
        <is>
          <t>7.03% HPCL NCD RED 12-04-2030**</t>
        </is>
      </c>
      <c r="B20" s="30" t="inlineStr">
        <is>
          <t>INE094A08069</t>
        </is>
      </c>
      <c r="C20" s="30" t="inlineStr">
        <is>
          <t>CRISIL AAA</t>
        </is>
      </c>
      <c r="D20" s="13" t="n">
        <v>1990000</v>
      </c>
      <c r="E20" s="14" t="n">
        <v>2003.99</v>
      </c>
      <c r="F20" s="15" t="n">
        <v>0.0413</v>
      </c>
      <c r="G20" s="15" t="n">
        <v>0.0683</v>
      </c>
    </row>
    <row r="21">
      <c r="A21" s="12" t="inlineStr">
        <is>
          <t>7.64% FOOD CORP GOI GRNT NCD 12-12-2029**</t>
        </is>
      </c>
      <c r="B21" s="30" t="inlineStr">
        <is>
          <t>INE861G08050</t>
        </is>
      </c>
      <c r="C21" s="30" t="inlineStr">
        <is>
          <t>CRISIL AAA(CE)</t>
        </is>
      </c>
      <c r="D21" s="13" t="n">
        <v>1900000</v>
      </c>
      <c r="E21" s="14" t="n">
        <v>1937.22</v>
      </c>
      <c r="F21" s="15" t="n">
        <v>0.0399</v>
      </c>
      <c r="G21" s="15" t="n">
        <v>0.07049999999999999</v>
      </c>
    </row>
    <row r="22">
      <c r="A22" s="12" t="inlineStr">
        <is>
          <t>8.85% REC LTD. NCD RED 16-04-2029**</t>
        </is>
      </c>
      <c r="B22" s="30" t="inlineStr">
        <is>
          <t>INE020B08BQ7</t>
        </is>
      </c>
      <c r="C22" s="30" t="inlineStr">
        <is>
          <t>CRISIL AAA</t>
        </is>
      </c>
      <c r="D22" s="13" t="n">
        <v>1500000</v>
      </c>
      <c r="E22" s="14" t="n">
        <v>1581.03</v>
      </c>
      <c r="F22" s="15" t="n">
        <v>0.0326</v>
      </c>
      <c r="G22" s="15" t="n">
        <v>0.06934999999999999</v>
      </c>
    </row>
    <row r="23">
      <c r="A23" s="12" t="inlineStr">
        <is>
          <t>7.49% NHAI NCD RED 01-08-2029**</t>
        </is>
      </c>
      <c r="B23" s="30" t="inlineStr">
        <is>
          <t>INE906B07HG7</t>
        </is>
      </c>
      <c r="C23" s="30" t="inlineStr">
        <is>
          <t>CRISIL AAA</t>
        </is>
      </c>
      <c r="D23" s="13" t="n">
        <v>1300000</v>
      </c>
      <c r="E23" s="14" t="n">
        <v>1323.65</v>
      </c>
      <c r="F23" s="15" t="n">
        <v>0.0273</v>
      </c>
      <c r="G23" s="15" t="n">
        <v>0.0688</v>
      </c>
    </row>
    <row r="24">
      <c r="A24" s="12" t="inlineStr">
        <is>
          <t>8.83% EXIM BK OF INDIA NCD RED 03-11-29**</t>
        </is>
      </c>
      <c r="B24" s="30" t="inlineStr">
        <is>
          <t>INE514E08EE3</t>
        </is>
      </c>
      <c r="C24" s="30" t="inlineStr">
        <is>
          <t>CRISIL AAA</t>
        </is>
      </c>
      <c r="D24" s="13" t="n">
        <v>1000000</v>
      </c>
      <c r="E24" s="14" t="n">
        <v>1063.83</v>
      </c>
      <c r="F24" s="15" t="n">
        <v>0.0219</v>
      </c>
      <c r="G24" s="15" t="n">
        <v>0.0687</v>
      </c>
    </row>
    <row r="25">
      <c r="A25" s="12" t="inlineStr">
        <is>
          <t>8.41% HUDCO NCD GOI SERVICED 15-03-2029**</t>
        </is>
      </c>
      <c r="B25" s="30" t="inlineStr">
        <is>
          <t>INE031A08699</t>
        </is>
      </c>
      <c r="C25" s="30" t="inlineStr">
        <is>
          <t>ICRA AAA</t>
        </is>
      </c>
      <c r="D25" s="13" t="n">
        <v>1000000</v>
      </c>
      <c r="E25" s="14" t="n">
        <v>1046.36</v>
      </c>
      <c r="F25" s="15" t="n">
        <v>0.0216</v>
      </c>
      <c r="G25" s="15" t="n">
        <v>0.068939</v>
      </c>
    </row>
    <row r="26">
      <c r="A26" s="12" t="inlineStr">
        <is>
          <t>8.12% NHPC NCD GOI SERVICED 22-03-2029**</t>
        </is>
      </c>
      <c r="B26" s="30" t="inlineStr">
        <is>
          <t>INE848E08136</t>
        </is>
      </c>
      <c r="C26" s="30" t="inlineStr">
        <is>
          <t>CARE AAA</t>
        </is>
      </c>
      <c r="D26" s="13" t="n">
        <v>1000000</v>
      </c>
      <c r="E26" s="14" t="n">
        <v>1039.71</v>
      </c>
      <c r="F26" s="15" t="n">
        <v>0.0214</v>
      </c>
      <c r="G26" s="15" t="n">
        <v>0.068455</v>
      </c>
    </row>
    <row r="27">
      <c r="A27" s="12" t="inlineStr">
        <is>
          <t>8.27% NHAI NCD RED 28-03-2029**</t>
        </is>
      </c>
      <c r="B27" s="30" t="inlineStr">
        <is>
          <t>INE906B07GP0</t>
        </is>
      </c>
      <c r="C27" s="30" t="inlineStr">
        <is>
          <t>CRISIL AAA</t>
        </is>
      </c>
      <c r="D27" s="13" t="n">
        <v>1000000</v>
      </c>
      <c r="E27" s="14" t="n">
        <v>1039.36</v>
      </c>
      <c r="F27" s="15" t="n">
        <v>0.0214</v>
      </c>
      <c r="G27" s="15" t="n">
        <v>0.06855</v>
      </c>
    </row>
    <row r="28">
      <c r="A28" s="12" t="inlineStr">
        <is>
          <t>8.13% NUCLEAR POWER CORP NCD 28-03-2029**</t>
        </is>
      </c>
      <c r="B28" s="30" t="inlineStr">
        <is>
          <t>INE206D08386</t>
        </is>
      </c>
      <c r="C28" s="30" t="inlineStr">
        <is>
          <t>CRISIL AAA</t>
        </is>
      </c>
      <c r="D28" s="13" t="n">
        <v>1000000</v>
      </c>
      <c r="E28" s="14" t="n">
        <v>1039.04</v>
      </c>
      <c r="F28" s="15" t="n">
        <v>0.0214</v>
      </c>
      <c r="G28" s="15" t="n">
        <v>0.06875299999999999</v>
      </c>
    </row>
    <row r="29">
      <c r="A29" s="12" t="inlineStr">
        <is>
          <t>8.09% NLC INDIA LTD NCD RED 29-05-2029**</t>
        </is>
      </c>
      <c r="B29" s="30" t="inlineStr">
        <is>
          <t>INE589A07037</t>
        </is>
      </c>
      <c r="C29" s="30" t="inlineStr">
        <is>
          <t>ICRA AAA</t>
        </is>
      </c>
      <c r="D29" s="13" t="n">
        <v>1000000</v>
      </c>
      <c r="E29" s="14" t="n">
        <v>1035.31</v>
      </c>
      <c r="F29" s="15" t="n">
        <v>0.0213</v>
      </c>
      <c r="G29" s="15" t="n">
        <v>0.0687</v>
      </c>
    </row>
    <row r="30">
      <c r="A30" s="12" t="inlineStr">
        <is>
          <t>7.34% POWER GRID CORP NCD 13-07-2029**</t>
        </is>
      </c>
      <c r="B30" s="30" t="inlineStr">
        <is>
          <t>INE752E08577</t>
        </is>
      </c>
      <c r="C30" s="30" t="inlineStr">
        <is>
          <t>CRISIL AAA</t>
        </is>
      </c>
      <c r="D30" s="13" t="n">
        <v>1000000</v>
      </c>
      <c r="E30" s="14" t="n">
        <v>1015.79</v>
      </c>
      <c r="F30" s="15" t="n">
        <v>0.0209</v>
      </c>
      <c r="G30" s="15" t="n">
        <v>0.068022</v>
      </c>
    </row>
    <row r="31">
      <c r="A31" s="12" t="inlineStr">
        <is>
          <t>7.41% POWER FIN CORP NCD RED 25-02-2030**</t>
        </is>
      </c>
      <c r="B31" s="30" t="inlineStr">
        <is>
          <t>INE134E08KL2</t>
        </is>
      </c>
      <c r="C31" s="30" t="inlineStr">
        <is>
          <t>CRISIL AAA</t>
        </is>
      </c>
      <c r="D31" s="13" t="n">
        <v>1000000</v>
      </c>
      <c r="E31" s="14" t="n">
        <v>1014.02</v>
      </c>
      <c r="F31" s="15" t="n">
        <v>0.0209</v>
      </c>
      <c r="G31" s="15" t="n">
        <v>0.07000000000000001</v>
      </c>
    </row>
    <row r="32">
      <c r="A32" s="12" t="inlineStr">
        <is>
          <t>7.50% REC LTD. NCD RED 28-02-2030**</t>
        </is>
      </c>
      <c r="B32" s="30" t="inlineStr">
        <is>
          <t>INE020B08CP7</t>
        </is>
      </c>
      <c r="C32" s="30" t="inlineStr">
        <is>
          <t>CRISIL AAA</t>
        </is>
      </c>
      <c r="D32" s="13" t="n">
        <v>800000</v>
      </c>
      <c r="E32" s="14" t="n">
        <v>814.3099999999999</v>
      </c>
      <c r="F32" s="15" t="n">
        <v>0.0168</v>
      </c>
      <c r="G32" s="15" t="n">
        <v>0.0698</v>
      </c>
    </row>
    <row r="33">
      <c r="A33" s="12" t="inlineStr">
        <is>
          <t>8.40% NUCLEAR POW COR IN LTD NCD28-11-29**</t>
        </is>
      </c>
      <c r="B33" s="30" t="inlineStr">
        <is>
          <t>INE206D08253</t>
        </is>
      </c>
      <c r="C33" s="30" t="inlineStr">
        <is>
          <t>CRISIL AAA</t>
        </is>
      </c>
      <c r="D33" s="13" t="n">
        <v>500000</v>
      </c>
      <c r="E33" s="14" t="n">
        <v>527.27</v>
      </c>
      <c r="F33" s="15" t="n">
        <v>0.0109</v>
      </c>
      <c r="G33" s="15" t="n">
        <v>0.06900000000000001</v>
      </c>
    </row>
    <row r="34">
      <c r="A34" s="12" t="inlineStr">
        <is>
          <t>8.79% INDIAN RAIL FIN NCD RED 04-05-2030**</t>
        </is>
      </c>
      <c r="B34" s="30" t="inlineStr">
        <is>
          <t>INE053F09GX2</t>
        </is>
      </c>
      <c r="C34" s="30" t="inlineStr">
        <is>
          <t>CRISIL AAA</t>
        </is>
      </c>
      <c r="D34" s="13" t="n">
        <v>120000</v>
      </c>
      <c r="E34" s="14" t="n">
        <v>128.64</v>
      </c>
      <c r="F34" s="15" t="n">
        <v>0.0027</v>
      </c>
      <c r="G34" s="15" t="n">
        <v>0.069594</v>
      </c>
    </row>
    <row r="35">
      <c r="A35" s="12" t="inlineStr">
        <is>
          <t>8.7% LIC HOUS FIN NCD RED 23-03-2029**</t>
        </is>
      </c>
      <c r="B35" s="30" t="inlineStr">
        <is>
          <t>INE115A07OB4</t>
        </is>
      </c>
      <c r="C35" s="30" t="inlineStr">
        <is>
          <t>CRISIL AAA</t>
        </is>
      </c>
      <c r="D35" s="13" t="n">
        <v>10000</v>
      </c>
      <c r="E35" s="14" t="n">
        <v>10.43</v>
      </c>
      <c r="F35" s="15" t="n">
        <v>0.0002</v>
      </c>
      <c r="G35" s="15" t="n">
        <v>0.07135</v>
      </c>
    </row>
    <row r="36">
      <c r="A36" s="16" t="inlineStr">
        <is>
          <t>Sub Total</t>
        </is>
      </c>
      <c r="B36" s="31" t="n"/>
      <c r="C36" s="31" t="n"/>
      <c r="D36" s="17" t="n"/>
      <c r="E36" s="18" t="n">
        <v>37804.92</v>
      </c>
      <c r="F36" s="19" t="n">
        <v>0.7793</v>
      </c>
      <c r="G36" s="20" t="n"/>
    </row>
    <row r="37">
      <c r="A37" s="12" t="n"/>
      <c r="B37" s="30" t="n"/>
      <c r="C37" s="30" t="n"/>
      <c r="D37" s="13" t="n"/>
      <c r="E37" s="14" t="n"/>
      <c r="F37" s="15" t="n"/>
      <c r="G37" s="15" t="n"/>
    </row>
    <row r="38">
      <c r="A38" s="16" t="inlineStr">
        <is>
          <t>Government Securities</t>
        </is>
      </c>
      <c r="B38" s="30" t="n"/>
      <c r="C38" s="30" t="n"/>
      <c r="D38" s="13" t="n"/>
      <c r="E38" s="14" t="n"/>
      <c r="F38" s="15" t="n"/>
      <c r="G38" s="15" t="n"/>
    </row>
    <row r="39">
      <c r="A39" s="12" t="inlineStr">
        <is>
          <t>6.68% GOVT OF INDIA RED 07-07-2040</t>
        </is>
      </c>
      <c r="B39" s="30" t="inlineStr">
        <is>
          <t>IN0020250042</t>
        </is>
      </c>
      <c r="C39" s="30" t="inlineStr">
        <is>
          <t>SOVEREIGN</t>
        </is>
      </c>
      <c r="D39" s="13" t="n">
        <v>1000000</v>
      </c>
      <c r="E39" s="14" t="n">
        <v>971.04</v>
      </c>
      <c r="F39" s="15" t="n">
        <v>0.02</v>
      </c>
      <c r="G39" s="15" t="n">
        <v>0.071232</v>
      </c>
    </row>
    <row r="40">
      <c r="A40" s="12" t="inlineStr">
        <is>
          <t>7.18% GOVT OF INDIA RED 14-08-2033</t>
        </is>
      </c>
      <c r="B40" s="30" t="inlineStr">
        <is>
          <t>IN0020230085</t>
        </is>
      </c>
      <c r="C40" s="30" t="inlineStr">
        <is>
          <t>SOVEREIGN</t>
        </is>
      </c>
      <c r="D40" s="13" t="n">
        <v>500000</v>
      </c>
      <c r="E40" s="14" t="n">
        <v>515.88</v>
      </c>
      <c r="F40" s="15" t="n">
        <v>0.0106</v>
      </c>
      <c r="G40" s="15" t="n">
        <v>0.067506</v>
      </c>
    </row>
    <row r="41">
      <c r="A41" s="12" t="inlineStr">
        <is>
          <t>6.33% GOVT OF INDIA RED 05-05-2035</t>
        </is>
      </c>
      <c r="B41" s="30" t="inlineStr">
        <is>
          <t>IN0020250026</t>
        </is>
      </c>
      <c r="C41" s="30" t="inlineStr">
        <is>
          <t>SOVEREIGN</t>
        </is>
      </c>
      <c r="D41" s="13" t="n">
        <v>500000</v>
      </c>
      <c r="E41" s="14" t="n">
        <v>490.57</v>
      </c>
      <c r="F41" s="15" t="n">
        <v>0.0101</v>
      </c>
      <c r="G41" s="15" t="n">
        <v>0.06711</v>
      </c>
    </row>
    <row r="42">
      <c r="A42" s="16" t="inlineStr">
        <is>
          <t>Sub Total</t>
        </is>
      </c>
      <c r="B42" s="31" t="n"/>
      <c r="C42" s="31" t="n"/>
      <c r="D42" s="17" t="n"/>
      <c r="E42" s="18" t="n">
        <v>1977.49</v>
      </c>
      <c r="F42" s="19" t="n">
        <v>0.0407</v>
      </c>
      <c r="G42" s="20" t="n"/>
    </row>
    <row r="43">
      <c r="A43" s="16" t="inlineStr">
        <is>
          <t>State Development Loan</t>
        </is>
      </c>
      <c r="B43" s="30" t="n"/>
      <c r="C43" s="30" t="n"/>
      <c r="D43" s="13" t="n"/>
      <c r="E43" s="14" t="n"/>
      <c r="F43" s="15" t="n"/>
      <c r="G43" s="15" t="n"/>
    </row>
    <row r="44">
      <c r="A44" s="12" t="inlineStr">
        <is>
          <t>6.58% KARNATAKA SDL RED 03-06-2030</t>
        </is>
      </c>
      <c r="B44" s="30" t="inlineStr">
        <is>
          <t>IN1920200053</t>
        </is>
      </c>
      <c r="C44" s="30" t="inlineStr">
        <is>
          <t>SOVEREIGN</t>
        </is>
      </c>
      <c r="D44" s="13" t="n">
        <v>2500000</v>
      </c>
      <c r="E44" s="14" t="n">
        <v>2475.37</v>
      </c>
      <c r="F44" s="15" t="n">
        <v>0.051</v>
      </c>
      <c r="G44" s="15" t="n">
        <v>0.06957000000000001</v>
      </c>
    </row>
    <row r="45">
      <c r="A45" s="16" t="inlineStr">
        <is>
          <t>Sub Total</t>
        </is>
      </c>
      <c r="B45" s="31" t="n"/>
      <c r="C45" s="31" t="n"/>
      <c r="D45" s="17" t="n"/>
      <c r="E45" s="18" t="n">
        <v>2475.37</v>
      </c>
      <c r="F45" s="19" t="n">
        <v>0.051</v>
      </c>
      <c r="G45" s="20" t="n"/>
    </row>
    <row r="46">
      <c r="A46" s="12" t="n"/>
      <c r="B46" s="30" t="n"/>
      <c r="C46" s="30" t="n"/>
      <c r="D46" s="13" t="n"/>
      <c r="E46" s="14" t="n"/>
      <c r="F46" s="15" t="n"/>
      <c r="G46" s="15" t="n"/>
    </row>
    <row r="47">
      <c r="A47" s="12" t="n"/>
      <c r="B47" s="30" t="n"/>
      <c r="C47" s="30" t="n"/>
      <c r="D47" s="13" t="n"/>
      <c r="E47" s="14" t="n"/>
      <c r="F47" s="15" t="n"/>
      <c r="G47" s="15" t="n"/>
    </row>
    <row r="48">
      <c r="A48" s="16" t="inlineStr">
        <is>
          <t>(b)Privately Placed/Unlisted</t>
        </is>
      </c>
      <c r="B48" s="30" t="n"/>
      <c r="C48" s="30" t="n"/>
      <c r="D48" s="13" t="n"/>
      <c r="E48" s="14" t="n"/>
      <c r="F48" s="15" t="n"/>
      <c r="G48" s="15" t="n"/>
    </row>
    <row r="49">
      <c r="A49" s="16" t="inlineStr">
        <is>
          <t>Sub Total</t>
        </is>
      </c>
      <c r="B49" s="30" t="n"/>
      <c r="C49" s="30" t="n"/>
      <c r="D49" s="13" t="n"/>
      <c r="E49" s="35" t="inlineStr">
        <is>
          <t>NIL</t>
        </is>
      </c>
      <c r="F49" s="36" t="inlineStr">
        <is>
          <t>NIL</t>
        </is>
      </c>
      <c r="G49" s="15" t="n"/>
    </row>
    <row r="50">
      <c r="A50" s="12" t="n"/>
      <c r="B50" s="30" t="n"/>
      <c r="C50" s="30" t="n"/>
      <c r="D50" s="13" t="n"/>
      <c r="E50" s="14" t="n"/>
      <c r="F50" s="15" t="n"/>
      <c r="G50" s="15" t="n"/>
    </row>
    <row r="51">
      <c r="A51" s="16" t="inlineStr">
        <is>
          <t>(c)Securitised Debt Instruments</t>
        </is>
      </c>
      <c r="B51" s="30" t="n"/>
      <c r="C51" s="30" t="n"/>
      <c r="D51" s="13" t="n"/>
      <c r="E51" s="14" t="n"/>
      <c r="F51" s="15" t="n"/>
      <c r="G51" s="15" t="n"/>
    </row>
    <row r="52">
      <c r="A52" s="16" t="inlineStr">
        <is>
          <t>Sub Total</t>
        </is>
      </c>
      <c r="B52" s="30" t="n"/>
      <c r="C52" s="30" t="n"/>
      <c r="D52" s="13" t="n"/>
      <c r="E52" s="35" t="inlineStr">
        <is>
          <t>NIL</t>
        </is>
      </c>
      <c r="F52" s="36" t="inlineStr">
        <is>
          <t>NIL</t>
        </is>
      </c>
      <c r="G52" s="15" t="n"/>
    </row>
    <row r="53">
      <c r="A53" s="12" t="n"/>
      <c r="B53" s="30" t="n"/>
      <c r="C53" s="30" t="n"/>
      <c r="D53" s="13" t="n"/>
      <c r="E53" s="14" t="n"/>
      <c r="F53" s="15" t="n"/>
      <c r="G53" s="15" t="n"/>
    </row>
    <row r="54">
      <c r="A54" s="21" t="inlineStr">
        <is>
          <t>TOTAL</t>
        </is>
      </c>
      <c r="B54" s="32" t="n"/>
      <c r="C54" s="32" t="n"/>
      <c r="D54" s="22" t="n"/>
      <c r="E54" s="18" t="n">
        <v>42257.78</v>
      </c>
      <c r="F54" s="19" t="n">
        <v>0.871</v>
      </c>
      <c r="G54" s="20" t="n"/>
    </row>
    <row r="55">
      <c r="A55" s="12" t="n"/>
      <c r="B55" s="30" t="n"/>
      <c r="C55" s="30" t="n"/>
      <c r="D55" s="13" t="n"/>
      <c r="E55" s="14" t="n"/>
      <c r="F55" s="15" t="n"/>
      <c r="G55" s="15" t="n"/>
    </row>
    <row r="56">
      <c r="A56" s="16" t="inlineStr">
        <is>
          <t>Money Market Instruments</t>
        </is>
      </c>
      <c r="B56" s="30" t="n"/>
      <c r="C56" s="30" t="n"/>
      <c r="D56" s="13" t="n"/>
      <c r="E56" s="14" t="n"/>
      <c r="F56" s="15" t="n"/>
      <c r="G56" s="15" t="n"/>
    </row>
    <row r="57">
      <c r="A57" s="16" t="inlineStr">
        <is>
          <t>Certificate of Deposit</t>
        </is>
      </c>
      <c r="B57" s="30" t="n"/>
      <c r="C57" s="30" t="n"/>
      <c r="D57" s="13" t="n"/>
      <c r="E57" s="14" t="n"/>
      <c r="F57" s="15" t="n"/>
      <c r="G57" s="15" t="n"/>
    </row>
    <row r="58">
      <c r="A58" s="12" t="inlineStr">
        <is>
          <t>HDFC BANK CD RED 12-03-2026#</t>
        </is>
      </c>
      <c r="B58" s="30" t="inlineStr">
        <is>
          <t>INE040A16GN6</t>
        </is>
      </c>
      <c r="C58" s="30" t="inlineStr">
        <is>
          <t>CARE A1+</t>
        </is>
      </c>
      <c r="D58" s="13" t="n">
        <v>2500000</v>
      </c>
      <c r="E58" s="14" t="n">
        <v>2471.89</v>
      </c>
      <c r="F58" s="15" t="n">
        <v>0.051</v>
      </c>
      <c r="G58" s="15" t="n">
        <v>0.059299</v>
      </c>
    </row>
    <row r="59">
      <c r="A59" s="16" t="inlineStr">
        <is>
          <t>Sub Total</t>
        </is>
      </c>
      <c r="B59" s="31" t="n"/>
      <c r="C59" s="31" t="n"/>
      <c r="D59" s="17" t="n"/>
      <c r="E59" s="18" t="n">
        <v>2471.89</v>
      </c>
      <c r="F59" s="19" t="n">
        <v>0.051</v>
      </c>
      <c r="G59" s="20" t="n"/>
    </row>
    <row r="60">
      <c r="A60" s="12" t="n"/>
      <c r="B60" s="30" t="n"/>
      <c r="C60" s="30" t="n"/>
      <c r="D60" s="13" t="n"/>
      <c r="E60" s="14" t="n"/>
      <c r="F60" s="15" t="n"/>
      <c r="G60" s="15" t="n"/>
    </row>
    <row r="61">
      <c r="A61" s="21" t="inlineStr">
        <is>
          <t>TOTAL</t>
        </is>
      </c>
      <c r="B61" s="32" t="n"/>
      <c r="C61" s="32" t="n"/>
      <c r="D61" s="22" t="n"/>
      <c r="E61" s="18" t="n">
        <v>2471.89</v>
      </c>
      <c r="F61" s="19" t="n">
        <v>0.051</v>
      </c>
      <c r="G61" s="20" t="n"/>
    </row>
    <row r="62">
      <c r="A62" s="12" t="n"/>
      <c r="B62" s="30" t="n"/>
      <c r="C62" s="30" t="n"/>
      <c r="D62" s="13" t="n"/>
      <c r="E62" s="14" t="n"/>
      <c r="F62" s="15" t="n"/>
      <c r="G62" s="15" t="n"/>
    </row>
    <row r="63">
      <c r="A63" s="12" t="n"/>
      <c r="B63" s="30" t="n"/>
      <c r="C63" s="30" t="n"/>
      <c r="D63" s="13" t="n"/>
      <c r="E63" s="14" t="n"/>
      <c r="F63" s="15" t="n"/>
      <c r="G63" s="15" t="n"/>
    </row>
    <row r="64">
      <c r="A64" s="16" t="inlineStr">
        <is>
          <t>Investment in AIF</t>
        </is>
      </c>
      <c r="B64" s="30" t="n"/>
      <c r="C64" s="30" t="n"/>
      <c r="D64" s="13" t="n"/>
      <c r="E64" s="14" t="n"/>
      <c r="F64" s="15" t="n"/>
      <c r="G64" s="15" t="n"/>
    </row>
    <row r="65">
      <c r="A65" s="12" t="inlineStr">
        <is>
          <t>SBI CDMDF--A2</t>
        </is>
      </c>
      <c r="B65" s="30" t="inlineStr">
        <is>
          <t>INF0RQ622028</t>
        </is>
      </c>
      <c r="C65" s="30" t="n"/>
      <c r="D65" s="13" t="n">
        <v>888.456</v>
      </c>
      <c r="E65" s="14" t="n">
        <v>102.65</v>
      </c>
      <c r="F65" s="15" t="n">
        <v>0.0021</v>
      </c>
      <c r="G65" s="15" t="n"/>
    </row>
    <row r="66">
      <c r="A66" s="12" t="n"/>
      <c r="B66" s="30" t="n"/>
      <c r="C66" s="30" t="n"/>
      <c r="D66" s="13" t="n"/>
      <c r="E66" s="14" t="n"/>
      <c r="F66" s="15" t="n"/>
      <c r="G66" s="15" t="n"/>
    </row>
    <row r="67">
      <c r="A67" s="21" t="inlineStr">
        <is>
          <t>TOTAL</t>
        </is>
      </c>
      <c r="B67" s="32" t="n"/>
      <c r="C67" s="32" t="n"/>
      <c r="D67" s="22" t="n"/>
      <c r="E67" s="18" t="n">
        <v>102.65</v>
      </c>
      <c r="F67" s="19" t="n">
        <v>0.0021</v>
      </c>
      <c r="G67" s="20" t="n"/>
    </row>
    <row r="68">
      <c r="A68" s="12" t="n"/>
      <c r="B68" s="30" t="n"/>
      <c r="C68" s="30" t="n"/>
      <c r="D68" s="13" t="n"/>
      <c r="E68" s="14" t="n"/>
      <c r="F68" s="15" t="n"/>
      <c r="G68" s="15" t="n"/>
    </row>
    <row r="69">
      <c r="A69" s="16" t="inlineStr">
        <is>
          <t>TREPS / Reverse Repo</t>
        </is>
      </c>
      <c r="B69" s="30" t="n"/>
      <c r="C69" s="30" t="n"/>
      <c r="D69" s="13" t="n"/>
      <c r="E69" s="14" t="n"/>
      <c r="F69" s="15" t="n"/>
      <c r="G69" s="15" t="n"/>
    </row>
    <row r="70">
      <c r="A70" s="12" t="inlineStr">
        <is>
          <t>Clearing Corporation of India Ltd.</t>
        </is>
      </c>
      <c r="B70" s="30" t="n"/>
      <c r="C70" s="30" t="n"/>
      <c r="D70" s="13" t="n"/>
      <c r="E70" s="14" t="n">
        <v>2252.67</v>
      </c>
      <c r="F70" s="15" t="n">
        <v>0.0465</v>
      </c>
      <c r="G70" s="15" t="n">
        <v>0.053335</v>
      </c>
    </row>
    <row r="71">
      <c r="A71" s="16" t="inlineStr">
        <is>
          <t>Sub Total</t>
        </is>
      </c>
      <c r="B71" s="31" t="n"/>
      <c r="C71" s="31" t="n"/>
      <c r="D71" s="17" t="n"/>
      <c r="E71" s="18" t="n">
        <v>2252.67</v>
      </c>
      <c r="F71" s="19" t="n">
        <v>0.0465</v>
      </c>
      <c r="G71" s="20" t="n"/>
    </row>
    <row r="72">
      <c r="A72" s="12" t="n"/>
      <c r="B72" s="30" t="n"/>
      <c r="C72" s="30" t="n"/>
      <c r="D72" s="13" t="n"/>
      <c r="E72" s="14" t="n"/>
      <c r="F72" s="15" t="n"/>
      <c r="G72" s="15" t="n"/>
    </row>
    <row r="73">
      <c r="A73" s="21" t="inlineStr">
        <is>
          <t>TOTAL</t>
        </is>
      </c>
      <c r="B73" s="32" t="n"/>
      <c r="C73" s="32" t="n"/>
      <c r="D73" s="22" t="n"/>
      <c r="E73" s="18" t="n">
        <v>2252.67</v>
      </c>
      <c r="F73" s="19" t="n">
        <v>0.0465</v>
      </c>
      <c r="G73" s="20" t="n"/>
    </row>
    <row r="74">
      <c r="A74" s="12" t="inlineStr">
        <is>
          <t>Accrued Interest</t>
        </is>
      </c>
      <c r="B74" s="30" t="n"/>
      <c r="C74" s="30" t="n"/>
      <c r="D74" s="13" t="n"/>
      <c r="E74" s="14" t="n">
        <v>1481.9263129</v>
      </c>
      <c r="F74" s="15" t="n">
        <v>0.030558</v>
      </c>
      <c r="G74" s="15" t="n"/>
    </row>
    <row r="75">
      <c r="A75" s="12" t="inlineStr">
        <is>
          <t>Net Receivables/(Payables)</t>
        </is>
      </c>
      <c r="B75" s="30" t="n"/>
      <c r="C75" s="30" t="n"/>
      <c r="D75" s="13" t="n"/>
      <c r="E75" s="23" t="n">
        <v>-72.8363129</v>
      </c>
      <c r="F75" s="24" t="n">
        <v>-0.001158</v>
      </c>
      <c r="G75" s="15" t="n">
        <v>0.053334</v>
      </c>
    </row>
    <row r="76">
      <c r="A76" s="25" t="inlineStr">
        <is>
          <t>GRAND TOTAL</t>
        </is>
      </c>
      <c r="B76" s="33" t="n"/>
      <c r="C76" s="33" t="n"/>
      <c r="D76" s="26" t="n"/>
      <c r="E76" s="27" t="n">
        <v>48494.08</v>
      </c>
      <c r="F76" s="28" t="n">
        <v>1</v>
      </c>
      <c r="G76" s="28" t="n"/>
    </row>
    <row r="78">
      <c r="A78" s="74" t="inlineStr">
        <is>
          <t>#  Unlisted Security</t>
        </is>
      </c>
    </row>
    <row r="79">
      <c r="A79" s="74" t="inlineStr">
        <is>
          <t>**Non Traded Security</t>
        </is>
      </c>
    </row>
    <row r="81">
      <c r="A81" s="74" t="inlineStr">
        <is>
          <t>Notes:</t>
        </is>
      </c>
    </row>
    <row r="82" ht="29" customHeight="1">
      <c r="A82" s="48" t="inlineStr">
        <is>
          <t>1. Security in default beyond its maturiy date</t>
        </is>
      </c>
      <c r="B82" s="34" t="inlineStr">
        <is>
          <t>NIL</t>
        </is>
      </c>
    </row>
    <row r="83">
      <c r="A83" t="inlineStr">
        <is>
          <t>2. NAV at the beginning of the period (Rs. per unit)</t>
        </is>
      </c>
    </row>
    <row r="84">
      <c r="A84" t="inlineStr">
        <is>
          <t>Plan /option (Face Value 10)</t>
        </is>
      </c>
      <c r="B84" t="inlineStr">
        <is>
          <t>As on</t>
        </is>
      </c>
      <c r="C84" t="inlineStr">
        <is>
          <t>As on</t>
        </is>
      </c>
    </row>
    <row r="85">
      <c r="B85" s="49" t="n">
        <v>45989</v>
      </c>
      <c r="C85" s="49" t="n">
        <v>46022</v>
      </c>
    </row>
    <row r="86">
      <c r="A86" t="inlineStr">
        <is>
          <t>Direct Plan Bonus Option</t>
        </is>
      </c>
      <c r="B86" t="inlineStr">
        <is>
          <t xml:space="preserve">                              ^</t>
        </is>
      </c>
      <c r="C86" t="inlineStr">
        <is>
          <t xml:space="preserve">                                                  ^</t>
        </is>
      </c>
    </row>
    <row r="87">
      <c r="A87" t="inlineStr">
        <is>
          <t>Direct Plan Fortnightly IDCW Option</t>
        </is>
      </c>
      <c r="B87" t="n">
        <v>14.5328</v>
      </c>
      <c r="C87" t="n">
        <v>14.4848</v>
      </c>
    </row>
    <row r="88">
      <c r="A88" t="inlineStr">
        <is>
          <t>Direct Plan Growth Option</t>
        </is>
      </c>
      <c r="B88" t="n">
        <v>26.2123</v>
      </c>
      <c r="C88" t="n">
        <v>26.2329</v>
      </c>
    </row>
    <row r="89">
      <c r="A89" t="inlineStr">
        <is>
          <t>Direct Plan IDCW Option</t>
        </is>
      </c>
      <c r="B89" t="n">
        <v>18.7529</v>
      </c>
      <c r="C89" t="n">
        <v>18.7677</v>
      </c>
    </row>
    <row r="90">
      <c r="A90" t="inlineStr">
        <is>
          <t>Direct Plan Monthly IDCW Option</t>
        </is>
      </c>
      <c r="B90" t="n">
        <v>10.9077</v>
      </c>
      <c r="C90" t="n">
        <v>10.9107</v>
      </c>
    </row>
    <row r="91">
      <c r="A91" t="inlineStr">
        <is>
          <t>Direct Plan Weekly IDCW Option</t>
        </is>
      </c>
      <c r="B91" t="n">
        <v>10.5537</v>
      </c>
      <c r="C91" t="n">
        <v>10.5522</v>
      </c>
    </row>
    <row r="92">
      <c r="A92" t="inlineStr">
        <is>
          <t>Regular Plan Bonus Option</t>
        </is>
      </c>
      <c r="B92" t="inlineStr">
        <is>
          <t xml:space="preserve">                              ^</t>
        </is>
      </c>
      <c r="C92" t="inlineStr">
        <is>
          <t xml:space="preserve">                                                  ^</t>
        </is>
      </c>
    </row>
    <row r="93">
      <c r="A93" t="inlineStr">
        <is>
          <t>Regular Plan Fortnightly IDCW Option</t>
        </is>
      </c>
      <c r="B93" t="n">
        <v>14.0596</v>
      </c>
      <c r="C93" t="n">
        <v>14.0123</v>
      </c>
    </row>
    <row r="94">
      <c r="A94" t="inlineStr">
        <is>
          <t>Regular Plan Growth Option</t>
        </is>
      </c>
      <c r="B94" t="n">
        <v>25.2652</v>
      </c>
      <c r="C94" t="n">
        <v>25.2783</v>
      </c>
    </row>
    <row r="95">
      <c r="A95" t="inlineStr">
        <is>
          <t>Regular Plan IDCW Option</t>
        </is>
      </c>
      <c r="B95" t="n">
        <v>17.8687</v>
      </c>
      <c r="C95" t="n">
        <v>17.8779</v>
      </c>
    </row>
    <row r="96">
      <c r="A96" t="inlineStr">
        <is>
          <t>Regular Plan Monthly IDCW Option</t>
        </is>
      </c>
      <c r="B96" t="n">
        <v>11.1543</v>
      </c>
      <c r="C96" t="n">
        <v>11.1574</v>
      </c>
    </row>
    <row r="97">
      <c r="A97" t="inlineStr">
        <is>
          <t>Regular Plan Weekly IDCW Option</t>
        </is>
      </c>
      <c r="B97" t="n">
        <v>10.1485</v>
      </c>
      <c r="C97" t="n">
        <v>10.147</v>
      </c>
    </row>
    <row r="98">
      <c r="A98" t="inlineStr">
        <is>
          <t>^ There were no investors in this option.</t>
        </is>
      </c>
    </row>
    <row r="100">
      <c r="A100" t="inlineStr">
        <is>
          <t>3. Total Dividend (Net) declared during the month</t>
        </is>
      </c>
    </row>
    <row r="102">
      <c r="A102" s="50" t="inlineStr">
        <is>
          <t>Plan/Option Name</t>
        </is>
      </c>
      <c r="B102" s="50" t="inlineStr">
        <is>
          <t> </t>
        </is>
      </c>
      <c r="C102" s="50" t="inlineStr">
        <is>
          <t>individual &amp; HUF</t>
        </is>
      </c>
      <c r="D102" s="50" t="inlineStr">
        <is>
          <t>others</t>
        </is>
      </c>
    </row>
    <row r="103">
      <c r="A103" s="50" t="inlineStr">
        <is>
          <t>Direct Plan Fortnightly IDCW</t>
        </is>
      </c>
      <c r="B103" s="50" t="n"/>
      <c r="C103" s="50" t="n">
        <v>0.0597078</v>
      </c>
      <c r="D103" s="50" t="n">
        <v>0.0597078</v>
      </c>
    </row>
    <row r="104">
      <c r="A104" s="50" t="inlineStr">
        <is>
          <t>Direct Plan Monthly IDCW</t>
        </is>
      </c>
      <c r="B104" s="50" t="n"/>
      <c r="C104" s="50" t="n">
        <v>0.0055426</v>
      </c>
      <c r="D104" s="50" t="n">
        <v>0.0055426</v>
      </c>
    </row>
    <row r="105">
      <c r="A105" s="50" t="inlineStr">
        <is>
          <t>Direct Plan weekly IDCW</t>
        </is>
      </c>
      <c r="B105" s="50" t="n"/>
      <c r="C105" s="50" t="n">
        <v>0.009873</v>
      </c>
      <c r="D105" s="50" t="n">
        <v>0.009873</v>
      </c>
    </row>
    <row r="106">
      <c r="A106" s="50" t="inlineStr">
        <is>
          <t>Regular Plan Fortnightly IDCW</t>
        </is>
      </c>
      <c r="B106" s="50" t="n"/>
      <c r="C106" s="50" t="n">
        <v>0.0544871</v>
      </c>
      <c r="D106" s="50" t="n">
        <v>0.0544871</v>
      </c>
    </row>
    <row r="107">
      <c r="A107" s="50" t="inlineStr">
        <is>
          <t>Regular Plan Monthly IDCW</t>
        </is>
      </c>
      <c r="B107" s="50" t="n"/>
      <c r="C107" s="50" t="n">
        <v>0.0026117</v>
      </c>
      <c r="D107" s="50" t="n">
        <v>0.0026117</v>
      </c>
    </row>
    <row r="108">
      <c r="A108" s="50" t="inlineStr">
        <is>
          <t>Regular Plan Weekly IDCW</t>
        </is>
      </c>
      <c r="B108" s="50" t="n"/>
      <c r="C108" s="50" t="n">
        <v>0.0067642</v>
      </c>
      <c r="D108" s="50" t="n">
        <v>0.0067642</v>
      </c>
    </row>
    <row r="110">
      <c r="A110" t="inlineStr">
        <is>
          <t>4. Bonus was declared during the month</t>
        </is>
      </c>
      <c r="B110" s="34" t="inlineStr">
        <is>
          <t>NIL</t>
        </is>
      </c>
    </row>
    <row r="111" ht="58" customHeight="1">
      <c r="A111" s="48" t="inlineStr">
        <is>
          <t>5. Investment in Repo of Corporate Debt Securities during the month ended December 31, 2025</t>
        </is>
      </c>
      <c r="B111" s="34" t="inlineStr">
        <is>
          <t>NIL</t>
        </is>
      </c>
    </row>
    <row r="112" ht="43.5" customHeight="1">
      <c r="A112" s="48" t="inlineStr">
        <is>
          <t>6. Investment in foreign securities/ADRs/GDRs at the end of the month</t>
        </is>
      </c>
      <c r="B112" s="34" t="inlineStr">
        <is>
          <t>NIL</t>
        </is>
      </c>
    </row>
    <row r="113">
      <c r="A113" t="inlineStr">
        <is>
          <t>7. Average Portfolio Maturity</t>
        </is>
      </c>
      <c r="B113" s="51">
        <f>B128</f>
        <v/>
      </c>
    </row>
    <row r="114" ht="72.5" customHeight="1">
      <c r="A114" s="48" t="inlineStr">
        <is>
          <t>8. Total gross exposure to derivative instruments (excluding reversed positions) at the end of the month (Rs. in Lakhs)</t>
        </is>
      </c>
      <c r="B114" s="34" t="inlineStr">
        <is>
          <t>NIL</t>
        </is>
      </c>
    </row>
    <row r="115">
      <c r="B115" s="34" t="n"/>
    </row>
    <row r="116" ht="58" customHeight="1">
      <c r="A116" s="48" t="inlineStr">
        <is>
          <t>9. Margin Deposits includes Margin money placed on derivatives other than margin money placed with bank</t>
        </is>
      </c>
      <c r="B116" s="34" t="inlineStr">
        <is>
          <t>NIL</t>
        </is>
      </c>
    </row>
    <row r="117" ht="58" customHeight="1">
      <c r="A117" s="48" t="inlineStr">
        <is>
          <t>10. Value of investment made by other schemes under same management (Rs. In Lakhs)</t>
        </is>
      </c>
      <c r="B117" t="n">
        <v>5186.02</v>
      </c>
    </row>
    <row r="118" ht="43.5" customHeight="1">
      <c r="A118" s="48" t="inlineStr">
        <is>
          <t>11. Number of instance of deviation In valuation of securities</t>
        </is>
      </c>
      <c r="B118" s="34" t="inlineStr">
        <is>
          <t>NIL</t>
        </is>
      </c>
    </row>
    <row r="119" ht="43.5" customHeight="1">
      <c r="A119" s="48" t="inlineStr">
        <is>
          <t>12. Total value and percentage of illiquid equity shares / securities</t>
        </is>
      </c>
      <c r="B119" s="34" t="inlineStr">
        <is>
          <t>NIL</t>
        </is>
      </c>
    </row>
    <row r="121">
      <c r="A121" t="inlineStr">
        <is>
          <t>Portfolio Information</t>
        </is>
      </c>
    </row>
    <row r="122">
      <c r="A122" s="52" t="inlineStr">
        <is>
          <t>Scheme Name :</t>
        </is>
      </c>
      <c r="B122" s="52" t="inlineStr">
        <is>
          <t>Edelweiss Banking and PSU Debt Fund</t>
        </is>
      </c>
    </row>
    <row r="123">
      <c r="A123" s="52" t="inlineStr">
        <is>
          <t>Description (if any)</t>
        </is>
      </c>
      <c r="B123" s="52" t="inlineStr">
        <is>
          <t>Banking and PSU Fund</t>
        </is>
      </c>
    </row>
    <row r="124">
      <c r="A124" s="52" t="n"/>
      <c r="B124" s="52" t="n"/>
    </row>
    <row r="125">
      <c r="A125" s="52" t="inlineStr">
        <is>
          <t>Annualised Portfolio YTM* :</t>
        </is>
      </c>
      <c r="B125" s="53" t="n">
        <v>6.79394342653747</v>
      </c>
    </row>
    <row r="126">
      <c r="A126" s="52" t="n"/>
      <c r="B126" s="52" t="n"/>
    </row>
    <row r="127">
      <c r="A127" s="52" t="inlineStr">
        <is>
          <t>Macaulay Duration</t>
        </is>
      </c>
      <c r="B127" s="54" t="n">
        <v>2.6308</v>
      </c>
    </row>
    <row r="128">
      <c r="A128" s="52" t="inlineStr">
        <is>
          <t>Residual Maturity</t>
        </is>
      </c>
      <c r="B128" s="54" t="n">
        <v>3.066404782801378</v>
      </c>
    </row>
    <row r="129">
      <c r="A129" s="52" t="n"/>
      <c r="B129" s="52" t="n"/>
    </row>
    <row r="130">
      <c r="A130" s="52" t="inlineStr">
        <is>
          <t xml:space="preserve">As on (Date) </t>
        </is>
      </c>
      <c r="B130" s="55" t="n">
        <v>46022</v>
      </c>
    </row>
    <row r="132" ht="70" customHeight="1">
      <c r="A132" s="76" t="inlineStr">
        <is>
          <t>Scheme Name</t>
        </is>
      </c>
      <c r="B132" s="76" t="inlineStr">
        <is>
          <t>Risk- O - Meter</t>
        </is>
      </c>
      <c r="C132" s="76" t="inlineStr">
        <is>
          <t>Benchmark of the Scheme</t>
        </is>
      </c>
      <c r="D132" s="76" t="inlineStr">
        <is>
          <t>Benchmark Risk-o-meter</t>
        </is>
      </c>
      <c r="E132" s="76" t="inlineStr">
        <is>
          <t>Benchmark of the Scheme</t>
        </is>
      </c>
      <c r="F132" s="76" t="inlineStr">
        <is>
          <t>Benchmark Risk-o-meter</t>
        </is>
      </c>
    </row>
    <row r="133" ht="70" customHeight="1">
      <c r="A133" s="76" t="inlineStr">
        <is>
          <t>Edelweiss Banking and PSU Debt Fund</t>
        </is>
      </c>
      <c r="B133" s="76" t="n"/>
      <c r="C133" s="76" t="inlineStr">
        <is>
          <t>CRISIL Banking and PSU Debt A-II (Tier I Benchmark)</t>
        </is>
      </c>
      <c r="D133" s="76" t="n"/>
      <c r="E133" s="76" t="inlineStr">
        <is>
          <t>Nifty Banking &amp; PSU Debt Index - A-III (Tier II Scheme Benchmark)</t>
        </is>
      </c>
      <c r="F133" s="76" t="n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00"/>
  <sheetViews>
    <sheetView showGridLines="0" workbookViewId="0">
      <pane ySplit="4" topLeftCell="A43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CONSUMPTION FUND AS ON DECEMBER 31, 2025</t>
        </is>
      </c>
    </row>
    <row r="2" ht="35" customHeight="1">
      <c r="A2" s="75" t="inlineStr">
        <is>
          <t>(An open-ended equity scheme following consumption theme)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Mahindra &amp; Mahindra Ltd.</t>
        </is>
      </c>
      <c r="B8" s="30" t="inlineStr">
        <is>
          <t>INE101A01026</t>
        </is>
      </c>
      <c r="C8" s="30" t="inlineStr">
        <is>
          <t>Automobiles</t>
        </is>
      </c>
      <c r="D8" s="13" t="n">
        <v>94818</v>
      </c>
      <c r="E8" s="14" t="n">
        <v>3516.99</v>
      </c>
      <c r="F8" s="15" t="n">
        <v>0.0694</v>
      </c>
      <c r="G8" s="15" t="n"/>
    </row>
    <row r="9">
      <c r="A9" s="12" t="inlineStr">
        <is>
          <t>Bharti Airtel Ltd.</t>
        </is>
      </c>
      <c r="B9" s="30" t="inlineStr">
        <is>
          <t>INE397D01024</t>
        </is>
      </c>
      <c r="C9" s="30" t="inlineStr">
        <is>
          <t>Telecom - Services</t>
        </is>
      </c>
      <c r="D9" s="13" t="n">
        <v>133032</v>
      </c>
      <c r="E9" s="14" t="n">
        <v>2801.12</v>
      </c>
      <c r="F9" s="15" t="n">
        <v>0.0553</v>
      </c>
      <c r="G9" s="15" t="n"/>
    </row>
    <row r="10">
      <c r="A10" s="12" t="inlineStr">
        <is>
          <t>ITC Ltd.</t>
        </is>
      </c>
      <c r="B10" s="30" t="inlineStr">
        <is>
          <t>INE154A01025</t>
        </is>
      </c>
      <c r="C10" s="30" t="inlineStr">
        <is>
          <t>Diversified FMCG</t>
        </is>
      </c>
      <c r="D10" s="13" t="n">
        <v>613164</v>
      </c>
      <c r="E10" s="14" t="n">
        <v>2471.05</v>
      </c>
      <c r="F10" s="15" t="n">
        <v>0.0488</v>
      </c>
      <c r="G10" s="15" t="n"/>
    </row>
    <row r="11">
      <c r="A11" s="12" t="inlineStr">
        <is>
          <t>Titan Company Ltd.</t>
        </is>
      </c>
      <c r="B11" s="30" t="inlineStr">
        <is>
          <t>INE280A01028</t>
        </is>
      </c>
      <c r="C11" s="30" t="inlineStr">
        <is>
          <t>Consumer Durables</t>
        </is>
      </c>
      <c r="D11" s="13" t="n">
        <v>60797</v>
      </c>
      <c r="E11" s="14" t="n">
        <v>2463.19</v>
      </c>
      <c r="F11" s="15" t="n">
        <v>0.0486</v>
      </c>
      <c r="G11" s="15" t="n"/>
    </row>
    <row r="12">
      <c r="A12" s="12" t="inlineStr">
        <is>
          <t>Maruti Suzuki India Ltd.</t>
        </is>
      </c>
      <c r="B12" s="30" t="inlineStr">
        <is>
          <t>INE585B01010</t>
        </is>
      </c>
      <c r="C12" s="30" t="inlineStr">
        <is>
          <t>Automobiles</t>
        </is>
      </c>
      <c r="D12" s="13" t="n">
        <v>14179</v>
      </c>
      <c r="E12" s="14" t="n">
        <v>2367.47</v>
      </c>
      <c r="F12" s="15" t="n">
        <v>0.0467</v>
      </c>
      <c r="G12" s="15" t="n"/>
    </row>
    <row r="13">
      <c r="A13" s="12" t="inlineStr">
        <is>
          <t>Eternal Ltd.</t>
        </is>
      </c>
      <c r="B13" s="30" t="inlineStr">
        <is>
          <t>INE758T01015</t>
        </is>
      </c>
      <c r="C13" s="30" t="inlineStr">
        <is>
          <t>Retailing</t>
        </is>
      </c>
      <c r="D13" s="13" t="n">
        <v>698233</v>
      </c>
      <c r="E13" s="14" t="n">
        <v>1941.44</v>
      </c>
      <c r="F13" s="15" t="n">
        <v>0.0383</v>
      </c>
      <c r="G13" s="15" t="n"/>
    </row>
    <row r="14">
      <c r="A14" s="12" t="inlineStr">
        <is>
          <t>Hindustan Unilever Ltd.</t>
        </is>
      </c>
      <c r="B14" s="30" t="inlineStr">
        <is>
          <t>INE030A01027</t>
        </is>
      </c>
      <c r="C14" s="30" t="inlineStr">
        <is>
          <t>Diversified FMCG</t>
        </is>
      </c>
      <c r="D14" s="13" t="n">
        <v>74688</v>
      </c>
      <c r="E14" s="14" t="n">
        <v>1729.7</v>
      </c>
      <c r="F14" s="15" t="n">
        <v>0.0341</v>
      </c>
      <c r="G14" s="15" t="n"/>
    </row>
    <row r="15">
      <c r="A15" s="12" t="inlineStr">
        <is>
          <t>Asian Paints Ltd.</t>
        </is>
      </c>
      <c r="B15" s="30" t="inlineStr">
        <is>
          <t>INE021A01026</t>
        </is>
      </c>
      <c r="C15" s="30" t="inlineStr">
        <is>
          <t>Consumer Durables</t>
        </is>
      </c>
      <c r="D15" s="13" t="n">
        <v>57435</v>
      </c>
      <c r="E15" s="14" t="n">
        <v>1590.66</v>
      </c>
      <c r="F15" s="15" t="n">
        <v>0.0314</v>
      </c>
      <c r="G15" s="15" t="n"/>
    </row>
    <row r="16">
      <c r="A16" s="12" t="inlineStr">
        <is>
          <t>Pidilite Industries Ltd.</t>
        </is>
      </c>
      <c r="B16" s="30" t="inlineStr">
        <is>
          <t>INE318A01026</t>
        </is>
      </c>
      <c r="C16" s="30" t="inlineStr">
        <is>
          <t>Chemicals &amp; Petrochemicals</t>
        </is>
      </c>
      <c r="D16" s="13" t="n">
        <v>95582</v>
      </c>
      <c r="E16" s="14" t="n">
        <v>1416.91</v>
      </c>
      <c r="F16" s="15" t="n">
        <v>0.028</v>
      </c>
      <c r="G16" s="15" t="n"/>
    </row>
    <row r="17">
      <c r="A17" s="12" t="inlineStr">
        <is>
          <t>Eicher Motors Ltd.</t>
        </is>
      </c>
      <c r="B17" s="30" t="inlineStr">
        <is>
          <t>INE066A01021</t>
        </is>
      </c>
      <c r="C17" s="30" t="inlineStr">
        <is>
          <t>Automobiles</t>
        </is>
      </c>
      <c r="D17" s="13" t="n">
        <v>18205</v>
      </c>
      <c r="E17" s="14" t="n">
        <v>1331.24</v>
      </c>
      <c r="F17" s="15" t="n">
        <v>0.0263</v>
      </c>
      <c r="G17" s="15" t="n"/>
    </row>
    <row r="18">
      <c r="A18" s="12" t="inlineStr">
        <is>
          <t>Bajaj Finance Ltd.</t>
        </is>
      </c>
      <c r="B18" s="30" t="inlineStr">
        <is>
          <t>INE296A01032</t>
        </is>
      </c>
      <c r="C18" s="30" t="inlineStr">
        <is>
          <t>Finance</t>
        </is>
      </c>
      <c r="D18" s="13" t="n">
        <v>134580</v>
      </c>
      <c r="E18" s="14" t="n">
        <v>1328.04</v>
      </c>
      <c r="F18" s="15" t="n">
        <v>0.0262</v>
      </c>
      <c r="G18" s="15" t="n"/>
    </row>
    <row r="19">
      <c r="A19" s="12" t="inlineStr">
        <is>
          <t>Tata Consumer Products Ltd.</t>
        </is>
      </c>
      <c r="B19" s="30" t="inlineStr">
        <is>
          <t>INE192A01025</t>
        </is>
      </c>
      <c r="C19" s="30" t="inlineStr">
        <is>
          <t>Agricultural Food &amp; other Products</t>
        </is>
      </c>
      <c r="D19" s="13" t="n">
        <v>108492</v>
      </c>
      <c r="E19" s="14" t="n">
        <v>1293.22</v>
      </c>
      <c r="F19" s="15" t="n">
        <v>0.0255</v>
      </c>
      <c r="G19" s="15" t="n"/>
    </row>
    <row r="20">
      <c r="A20" s="12" t="inlineStr">
        <is>
          <t>Hero MotoCorp Ltd.</t>
        </is>
      </c>
      <c r="B20" s="30" t="inlineStr">
        <is>
          <t>INE158A01026</t>
        </is>
      </c>
      <c r="C20" s="30" t="inlineStr">
        <is>
          <t>Automobiles</t>
        </is>
      </c>
      <c r="D20" s="13" t="n">
        <v>19553</v>
      </c>
      <c r="E20" s="14" t="n">
        <v>1128.4</v>
      </c>
      <c r="F20" s="15" t="n">
        <v>0.0223</v>
      </c>
      <c r="G20" s="15" t="n"/>
    </row>
    <row r="21">
      <c r="A21" s="12" t="inlineStr">
        <is>
          <t>Britannia Industries Ltd.</t>
        </is>
      </c>
      <c r="B21" s="30" t="inlineStr">
        <is>
          <t>INE216A01030</t>
        </is>
      </c>
      <c r="C21" s="30" t="inlineStr">
        <is>
          <t>Food Products</t>
        </is>
      </c>
      <c r="D21" s="13" t="n">
        <v>18479</v>
      </c>
      <c r="E21" s="14" t="n">
        <v>1114.47</v>
      </c>
      <c r="F21" s="15" t="n">
        <v>0.022</v>
      </c>
      <c r="G21" s="15" t="n"/>
    </row>
    <row r="22">
      <c r="A22" s="12" t="inlineStr">
        <is>
          <t>LG Electronics India Ltd.</t>
        </is>
      </c>
      <c r="B22" s="30" t="inlineStr">
        <is>
          <t>INE324D01010</t>
        </is>
      </c>
      <c r="C22" s="30" t="inlineStr">
        <is>
          <t>Consumer Durables</t>
        </is>
      </c>
      <c r="D22" s="13" t="n">
        <v>68875</v>
      </c>
      <c r="E22" s="14" t="n">
        <v>1047.86</v>
      </c>
      <c r="F22" s="15" t="n">
        <v>0.0207</v>
      </c>
      <c r="G22" s="15" t="n"/>
    </row>
    <row r="23">
      <c r="A23" s="12" t="inlineStr">
        <is>
          <t>Metro Brands Ltd.</t>
        </is>
      </c>
      <c r="B23" s="30" t="inlineStr">
        <is>
          <t>INE317I01021</t>
        </is>
      </c>
      <c r="C23" s="30" t="inlineStr">
        <is>
          <t>Consumer Durables</t>
        </is>
      </c>
      <c r="D23" s="13" t="n">
        <v>84170</v>
      </c>
      <c r="E23" s="14" t="n">
        <v>1016.02</v>
      </c>
      <c r="F23" s="15" t="n">
        <v>0.02</v>
      </c>
      <c r="G23" s="15" t="n"/>
    </row>
    <row r="24">
      <c r="A24" s="12" t="inlineStr">
        <is>
          <t>Nestle India Ltd.</t>
        </is>
      </c>
      <c r="B24" s="30" t="inlineStr">
        <is>
          <t>INE239A01024</t>
        </is>
      </c>
      <c r="C24" s="30" t="inlineStr">
        <is>
          <t>Food Products</t>
        </is>
      </c>
      <c r="D24" s="13" t="n">
        <v>76948</v>
      </c>
      <c r="E24" s="14" t="n">
        <v>991.09</v>
      </c>
      <c r="F24" s="15" t="n">
        <v>0.0196</v>
      </c>
      <c r="G24" s="15" t="n"/>
    </row>
    <row r="25">
      <c r="A25" s="12" t="inlineStr">
        <is>
          <t>Page Industries Ltd.</t>
        </is>
      </c>
      <c r="B25" s="30" t="inlineStr">
        <is>
          <t>INE761H01022</t>
        </is>
      </c>
      <c r="C25" s="30" t="inlineStr">
        <is>
          <t>Textiles &amp; Apparels</t>
        </is>
      </c>
      <c r="D25" s="13" t="n">
        <v>2699</v>
      </c>
      <c r="E25" s="14" t="n">
        <v>972.85</v>
      </c>
      <c r="F25" s="15" t="n">
        <v>0.0192</v>
      </c>
      <c r="G25" s="15" t="n"/>
    </row>
    <row r="26">
      <c r="A26" s="12" t="inlineStr">
        <is>
          <t>Century Plyboards (India) Ltd.</t>
        </is>
      </c>
      <c r="B26" s="30" t="inlineStr">
        <is>
          <t>INE348B01021</t>
        </is>
      </c>
      <c r="C26" s="30" t="inlineStr">
        <is>
          <t>Consumer Durables</t>
        </is>
      </c>
      <c r="D26" s="13" t="n">
        <v>115257</v>
      </c>
      <c r="E26" s="14" t="n">
        <v>955.25</v>
      </c>
      <c r="F26" s="15" t="n">
        <v>0.0188</v>
      </c>
      <c r="G26" s="15" t="n"/>
    </row>
    <row r="27">
      <c r="A27" s="12" t="inlineStr">
        <is>
          <t>Swiggy Ltd.</t>
        </is>
      </c>
      <c r="B27" s="30" t="inlineStr">
        <is>
          <t>INE00H001014</t>
        </is>
      </c>
      <c r="C27" s="30" t="inlineStr">
        <is>
          <t>Retailing</t>
        </is>
      </c>
      <c r="D27" s="13" t="n">
        <v>242202</v>
      </c>
      <c r="E27" s="14" t="n">
        <v>935.51</v>
      </c>
      <c r="F27" s="15" t="n">
        <v>0.0185</v>
      </c>
      <c r="G27" s="15" t="n"/>
    </row>
    <row r="28">
      <c r="A28" s="12" t="inlineStr">
        <is>
          <t>United Spirits Ltd.</t>
        </is>
      </c>
      <c r="B28" s="30" t="inlineStr">
        <is>
          <t>INE854D01024</t>
        </is>
      </c>
      <c r="C28" s="30" t="inlineStr">
        <is>
          <t>Beverages</t>
        </is>
      </c>
      <c r="D28" s="13" t="n">
        <v>61429</v>
      </c>
      <c r="E28" s="14" t="n">
        <v>886.85</v>
      </c>
      <c r="F28" s="15" t="n">
        <v>0.0175</v>
      </c>
      <c r="G28" s="15" t="n"/>
    </row>
    <row r="29">
      <c r="A29" s="12" t="inlineStr">
        <is>
          <t>Marico Ltd.</t>
        </is>
      </c>
      <c r="B29" s="30" t="inlineStr">
        <is>
          <t>INE196A01026</t>
        </is>
      </c>
      <c r="C29" s="30" t="inlineStr">
        <is>
          <t>Agricultural Food &amp; other Products</t>
        </is>
      </c>
      <c r="D29" s="13" t="n">
        <v>115542</v>
      </c>
      <c r="E29" s="14" t="n">
        <v>867.26</v>
      </c>
      <c r="F29" s="15" t="n">
        <v>0.0171</v>
      </c>
      <c r="G29" s="15" t="n"/>
    </row>
    <row r="30">
      <c r="A30" s="12" t="inlineStr">
        <is>
          <t>Vishal Mega Mart Ltd</t>
        </is>
      </c>
      <c r="B30" s="30" t="inlineStr">
        <is>
          <t>INE01EA01019</t>
        </is>
      </c>
      <c r="C30" s="30" t="inlineStr">
        <is>
          <t>Retailing</t>
        </is>
      </c>
      <c r="D30" s="13" t="n">
        <v>598087</v>
      </c>
      <c r="E30" s="14" t="n">
        <v>815.61</v>
      </c>
      <c r="F30" s="15" t="n">
        <v>0.0161</v>
      </c>
      <c r="G30" s="15" t="n"/>
    </row>
    <row r="31">
      <c r="A31" s="12" t="inlineStr">
        <is>
          <t>The Phoenix Mills Ltd.</t>
        </is>
      </c>
      <c r="B31" s="30" t="inlineStr">
        <is>
          <t>INE211B01039</t>
        </is>
      </c>
      <c r="C31" s="30" t="inlineStr">
        <is>
          <t>Realty</t>
        </is>
      </c>
      <c r="D31" s="13" t="n">
        <v>40969</v>
      </c>
      <c r="E31" s="14" t="n">
        <v>759.36</v>
      </c>
      <c r="F31" s="15" t="n">
        <v>0.015</v>
      </c>
      <c r="G31" s="15" t="n"/>
    </row>
    <row r="32">
      <c r="A32" s="12" t="inlineStr">
        <is>
          <t>Trent Ltd.</t>
        </is>
      </c>
      <c r="B32" s="30" t="inlineStr">
        <is>
          <t>INE849A01020</t>
        </is>
      </c>
      <c r="C32" s="30" t="inlineStr">
        <is>
          <t>Retailing</t>
        </is>
      </c>
      <c r="D32" s="13" t="n">
        <v>17691</v>
      </c>
      <c r="E32" s="14" t="n">
        <v>757</v>
      </c>
      <c r="F32" s="15" t="n">
        <v>0.0149</v>
      </c>
      <c r="G32" s="15" t="n"/>
    </row>
    <row r="33">
      <c r="A33" s="12" t="inlineStr">
        <is>
          <t>Delhivery Ltd.</t>
        </is>
      </c>
      <c r="B33" s="30" t="inlineStr">
        <is>
          <t>INE148O01028</t>
        </is>
      </c>
      <c r="C33" s="30" t="inlineStr">
        <is>
          <t>Transport Services</t>
        </is>
      </c>
      <c r="D33" s="13" t="n">
        <v>186368</v>
      </c>
      <c r="E33" s="14" t="n">
        <v>752.65</v>
      </c>
      <c r="F33" s="15" t="n">
        <v>0.0149</v>
      </c>
      <c r="G33" s="15" t="n"/>
    </row>
    <row r="34">
      <c r="A34" s="12" t="inlineStr">
        <is>
          <t>VARUN BEVERAGES LIMITED</t>
        </is>
      </c>
      <c r="B34" s="30" t="inlineStr">
        <is>
          <t>INE200M01039</t>
        </is>
      </c>
      <c r="C34" s="30" t="inlineStr">
        <is>
          <t>Beverages</t>
        </is>
      </c>
      <c r="D34" s="13" t="n">
        <v>140214</v>
      </c>
      <c r="E34" s="14" t="n">
        <v>686.84</v>
      </c>
      <c r="F34" s="15" t="n">
        <v>0.0136</v>
      </c>
      <c r="G34" s="15" t="n"/>
    </row>
    <row r="35">
      <c r="A35" s="12" t="inlineStr">
        <is>
          <t>Avenue Supermarts Ltd.</t>
        </is>
      </c>
      <c r="B35" s="30" t="inlineStr">
        <is>
          <t>INE192R01011</t>
        </is>
      </c>
      <c r="C35" s="30" t="inlineStr">
        <is>
          <t>Retailing</t>
        </is>
      </c>
      <c r="D35" s="13" t="n">
        <v>18057</v>
      </c>
      <c r="E35" s="14" t="n">
        <v>682.95</v>
      </c>
      <c r="F35" s="15" t="n">
        <v>0.0135</v>
      </c>
      <c r="G35" s="15" t="n"/>
    </row>
    <row r="36">
      <c r="A36" s="12" t="inlineStr">
        <is>
          <t>Blue Star Ltd.</t>
        </is>
      </c>
      <c r="B36" s="30" t="inlineStr">
        <is>
          <t>INE472A01039</t>
        </is>
      </c>
      <c r="C36" s="30" t="inlineStr">
        <is>
          <t>Consumer Durables</t>
        </is>
      </c>
      <c r="D36" s="13" t="n">
        <v>35730</v>
      </c>
      <c r="E36" s="14" t="n">
        <v>618.38</v>
      </c>
      <c r="F36" s="15" t="n">
        <v>0.0122</v>
      </c>
      <c r="G36" s="15" t="n"/>
    </row>
    <row r="37">
      <c r="A37" s="12" t="inlineStr">
        <is>
          <t>Astral Ltd.</t>
        </is>
      </c>
      <c r="B37" s="30" t="inlineStr">
        <is>
          <t>INE006I01046</t>
        </is>
      </c>
      <c r="C37" s="30" t="inlineStr">
        <is>
          <t>Industrial Products</t>
        </is>
      </c>
      <c r="D37" s="13" t="n">
        <v>43570</v>
      </c>
      <c r="E37" s="14" t="n">
        <v>604.97</v>
      </c>
      <c r="F37" s="15" t="n">
        <v>0.0119</v>
      </c>
      <c r="G37" s="15" t="n"/>
    </row>
    <row r="38">
      <c r="A38" s="12" t="inlineStr">
        <is>
          <t>Aditya Birla Real Estate Ltd.</t>
        </is>
      </c>
      <c r="B38" s="30" t="inlineStr">
        <is>
          <t>INE055A01016</t>
        </is>
      </c>
      <c r="C38" s="30" t="inlineStr">
        <is>
          <t>Paper, Forest &amp; Jute Products</t>
        </is>
      </c>
      <c r="D38" s="13" t="n">
        <v>35919</v>
      </c>
      <c r="E38" s="14" t="n">
        <v>601.5700000000001</v>
      </c>
      <c r="F38" s="15" t="n">
        <v>0.0119</v>
      </c>
      <c r="G38" s="15" t="n"/>
    </row>
    <row r="39">
      <c r="A39" s="12" t="inlineStr">
        <is>
          <t>Radico Khaitan Ltd.</t>
        </is>
      </c>
      <c r="B39" s="30" t="inlineStr">
        <is>
          <t>INE944F01028</t>
        </is>
      </c>
      <c r="C39" s="30" t="inlineStr">
        <is>
          <t>Beverages</t>
        </is>
      </c>
      <c r="D39" s="13" t="n">
        <v>17720</v>
      </c>
      <c r="E39" s="14" t="n">
        <v>584.48</v>
      </c>
      <c r="F39" s="15" t="n">
        <v>0.0115</v>
      </c>
      <c r="G39" s="15" t="n"/>
    </row>
    <row r="40">
      <c r="A40" s="12" t="inlineStr">
        <is>
          <t>APL Apollo Tubes Ltd.</t>
        </is>
      </c>
      <c r="B40" s="30" t="inlineStr">
        <is>
          <t>INE702C01027</t>
        </is>
      </c>
      <c r="C40" s="30" t="inlineStr">
        <is>
          <t>Industrial Products</t>
        </is>
      </c>
      <c r="D40" s="13" t="n">
        <v>30525</v>
      </c>
      <c r="E40" s="14" t="n">
        <v>584.25</v>
      </c>
      <c r="F40" s="15" t="n">
        <v>0.0115</v>
      </c>
      <c r="G40" s="15" t="n"/>
    </row>
    <row r="41">
      <c r="A41" s="12" t="inlineStr">
        <is>
          <t>Bikaji Foods International Ltd.</t>
        </is>
      </c>
      <c r="B41" s="30" t="inlineStr">
        <is>
          <t>INE00E101023</t>
        </is>
      </c>
      <c r="C41" s="30" t="inlineStr">
        <is>
          <t>Food Products</t>
        </is>
      </c>
      <c r="D41" s="13" t="n">
        <v>73845</v>
      </c>
      <c r="E41" s="14" t="n">
        <v>553.6900000000001</v>
      </c>
      <c r="F41" s="15" t="n">
        <v>0.0109</v>
      </c>
      <c r="G41" s="15" t="n"/>
    </row>
    <row r="42">
      <c r="A42" s="12" t="inlineStr">
        <is>
          <t>Lenskart Solutions Private Ltd.</t>
        </is>
      </c>
      <c r="B42" s="30" t="inlineStr">
        <is>
          <t>INE956O01016</t>
        </is>
      </c>
      <c r="C42" s="30" t="inlineStr">
        <is>
          <t>Retailing</t>
        </is>
      </c>
      <c r="D42" s="13" t="n">
        <v>120620</v>
      </c>
      <c r="E42" s="14" t="n">
        <v>543.63</v>
      </c>
      <c r="F42" s="15" t="n">
        <v>0.0107</v>
      </c>
      <c r="G42" s="15" t="n"/>
    </row>
    <row r="43">
      <c r="A43" s="12" t="inlineStr">
        <is>
          <t>Motherson Sumi Wiring India Ltd.</t>
        </is>
      </c>
      <c r="B43" s="30" t="inlineStr">
        <is>
          <t>INE0FS801015</t>
        </is>
      </c>
      <c r="C43" s="30" t="inlineStr">
        <is>
          <t>Auto Components</t>
        </is>
      </c>
      <c r="D43" s="13" t="n">
        <v>1116091</v>
      </c>
      <c r="E43" s="14" t="n">
        <v>541.53</v>
      </c>
      <c r="F43" s="15" t="n">
        <v>0.0107</v>
      </c>
      <c r="G43" s="15" t="n"/>
    </row>
    <row r="44">
      <c r="A44" s="12" t="inlineStr">
        <is>
          <t>The Indian Hotels Company Ltd.</t>
        </is>
      </c>
      <c r="B44" s="30" t="inlineStr">
        <is>
          <t>INE053A01029</t>
        </is>
      </c>
      <c r="C44" s="30" t="inlineStr">
        <is>
          <t>Leisure Services</t>
        </is>
      </c>
      <c r="D44" s="13" t="n">
        <v>70914</v>
      </c>
      <c r="E44" s="14" t="n">
        <v>523.95</v>
      </c>
      <c r="F44" s="15" t="n">
        <v>0.0103</v>
      </c>
      <c r="G44" s="15" t="n"/>
    </row>
    <row r="45">
      <c r="A45" s="12" t="inlineStr">
        <is>
          <t>Lupin Ltd.</t>
        </is>
      </c>
      <c r="B45" s="30" t="inlineStr">
        <is>
          <t>INE326A01037</t>
        </is>
      </c>
      <c r="C45" s="30" t="inlineStr">
        <is>
          <t>Pharmaceuticals &amp; Biotechnology</t>
        </is>
      </c>
      <c r="D45" s="13" t="n">
        <v>23417</v>
      </c>
      <c r="E45" s="14" t="n">
        <v>493.98</v>
      </c>
      <c r="F45" s="15" t="n">
        <v>0.0097</v>
      </c>
      <c r="G45" s="15" t="n"/>
    </row>
    <row r="46">
      <c r="A46" s="12" t="inlineStr">
        <is>
          <t>keI Industries Ltd.</t>
        </is>
      </c>
      <c r="B46" s="30" t="inlineStr">
        <is>
          <t>INE0LEZ01016</t>
        </is>
      </c>
      <c r="C46" s="30" t="inlineStr">
        <is>
          <t>Automobiles</t>
        </is>
      </c>
      <c r="D46" s="13" t="n">
        <v>65423</v>
      </c>
      <c r="E46" s="14" t="n">
        <v>493.78</v>
      </c>
      <c r="F46" s="15" t="n">
        <v>0.0097</v>
      </c>
      <c r="G46" s="15" t="n"/>
    </row>
    <row r="47">
      <c r="A47" s="12" t="inlineStr">
        <is>
          <t>Jubilant Foodworks Ltd.</t>
        </is>
      </c>
      <c r="B47" s="30" t="inlineStr">
        <is>
          <t>INE797F01020</t>
        </is>
      </c>
      <c r="C47" s="30" t="inlineStr">
        <is>
          <t>Leisure Services</t>
        </is>
      </c>
      <c r="D47" s="13" t="n">
        <v>85965</v>
      </c>
      <c r="E47" s="14" t="n">
        <v>480.2</v>
      </c>
      <c r="F47" s="15" t="n">
        <v>0.0095</v>
      </c>
      <c r="G47" s="15" t="n"/>
    </row>
    <row r="48">
      <c r="A48" s="12" t="inlineStr">
        <is>
          <t>Oberoi Realty Ltd.</t>
        </is>
      </c>
      <c r="B48" s="30" t="inlineStr">
        <is>
          <t>INE093I01010</t>
        </is>
      </c>
      <c r="C48" s="30" t="inlineStr">
        <is>
          <t>Realty</t>
        </is>
      </c>
      <c r="D48" s="13" t="n">
        <v>28603</v>
      </c>
      <c r="E48" s="14" t="n">
        <v>477.84</v>
      </c>
      <c r="F48" s="15" t="n">
        <v>0.0094</v>
      </c>
      <c r="G48" s="15" t="n"/>
    </row>
    <row r="49">
      <c r="A49" s="12" t="inlineStr">
        <is>
          <t>Fortis Healthcare Ltd.</t>
        </is>
      </c>
      <c r="B49" s="30" t="inlineStr">
        <is>
          <t>INE061F01013</t>
        </is>
      </c>
      <c r="C49" s="30" t="inlineStr">
        <is>
          <t>Healthcare Services</t>
        </is>
      </c>
      <c r="D49" s="13" t="n">
        <v>53945</v>
      </c>
      <c r="E49" s="14" t="n">
        <v>476.87</v>
      </c>
      <c r="F49" s="15" t="n">
        <v>0.0094</v>
      </c>
      <c r="G49" s="15" t="n"/>
    </row>
    <row r="50">
      <c r="A50" s="12" t="inlineStr">
        <is>
          <t>Max Healthcare Institute Ltd.</t>
        </is>
      </c>
      <c r="B50" s="30" t="inlineStr">
        <is>
          <t>INE027H01010</t>
        </is>
      </c>
      <c r="C50" s="30" t="inlineStr">
        <is>
          <t>Healthcare Services</t>
        </is>
      </c>
      <c r="D50" s="13" t="n">
        <v>44200</v>
      </c>
      <c r="E50" s="14" t="n">
        <v>461.93</v>
      </c>
      <c r="F50" s="15" t="n">
        <v>0.0091</v>
      </c>
      <c r="G50" s="15" t="n"/>
    </row>
    <row r="51">
      <c r="A51" s="12" t="inlineStr">
        <is>
          <t>Tata Power Company Ltd.</t>
        </is>
      </c>
      <c r="B51" s="30" t="inlineStr">
        <is>
          <t>INE245A01021</t>
        </is>
      </c>
      <c r="C51" s="30" t="inlineStr">
        <is>
          <t>Power</t>
        </is>
      </c>
      <c r="D51" s="13" t="n">
        <v>119398</v>
      </c>
      <c r="E51" s="14" t="n">
        <v>453.23</v>
      </c>
      <c r="F51" s="15" t="n">
        <v>0.0089</v>
      </c>
      <c r="G51" s="15" t="n"/>
    </row>
    <row r="52">
      <c r="A52" s="12" t="inlineStr">
        <is>
          <t>Dr. Lal Path Labs Ltd.</t>
        </is>
      </c>
      <c r="B52" s="30" t="inlineStr">
        <is>
          <t>INE600L01024</t>
        </is>
      </c>
      <c r="C52" s="30" t="inlineStr">
        <is>
          <t>Healthcare Services</t>
        </is>
      </c>
      <c r="D52" s="13" t="n">
        <v>25830</v>
      </c>
      <c r="E52" s="14" t="n">
        <v>382.96</v>
      </c>
      <c r="F52" s="15" t="n">
        <v>0.0076</v>
      </c>
      <c r="G52" s="15" t="n"/>
    </row>
    <row r="53">
      <c r="A53" s="12" t="inlineStr">
        <is>
          <t>K.P.R. Mill Ltd.</t>
        </is>
      </c>
      <c r="B53" s="30" t="inlineStr">
        <is>
          <t>INE930H01031</t>
        </is>
      </c>
      <c r="C53" s="30" t="inlineStr">
        <is>
          <t>Textiles &amp; Apparels</t>
        </is>
      </c>
      <c r="D53" s="13" t="n">
        <v>36725</v>
      </c>
      <c r="E53" s="14" t="n">
        <v>346.1</v>
      </c>
      <c r="F53" s="15" t="n">
        <v>0.0068</v>
      </c>
      <c r="G53" s="15" t="n"/>
    </row>
    <row r="54">
      <c r="A54" s="12" t="inlineStr">
        <is>
          <t>KEI Industries Ltd.</t>
        </is>
      </c>
      <c r="B54" s="30" t="inlineStr">
        <is>
          <t>INE878B01027</t>
        </is>
      </c>
      <c r="C54" s="30" t="inlineStr">
        <is>
          <t>Industrial Products</t>
        </is>
      </c>
      <c r="D54" s="13" t="n">
        <v>7493</v>
      </c>
      <c r="E54" s="14" t="n">
        <v>334.2</v>
      </c>
      <c r="F54" s="15" t="n">
        <v>0.0066</v>
      </c>
      <c r="G54" s="15" t="n"/>
    </row>
    <row r="55">
      <c r="A55" s="12" t="inlineStr">
        <is>
          <t>Abbott India Ltd.</t>
        </is>
      </c>
      <c r="B55" s="30" t="inlineStr">
        <is>
          <t>INE358A01014</t>
        </is>
      </c>
      <c r="C55" s="30" t="inlineStr">
        <is>
          <t>Pharmaceuticals &amp; Biotechnology</t>
        </is>
      </c>
      <c r="D55" s="13" t="n">
        <v>1025</v>
      </c>
      <c r="E55" s="14" t="n">
        <v>297.51</v>
      </c>
      <c r="F55" s="15" t="n">
        <v>0.0059</v>
      </c>
      <c r="G55" s="15" t="n"/>
    </row>
    <row r="56">
      <c r="A56" s="12" t="inlineStr">
        <is>
          <t>Crompton Greaves Cons Electrical Ltd.</t>
        </is>
      </c>
      <c r="B56" s="30" t="inlineStr">
        <is>
          <t>INE299U01018</t>
        </is>
      </c>
      <c r="C56" s="30" t="inlineStr">
        <is>
          <t>Consumer Durables</t>
        </is>
      </c>
      <c r="D56" s="13" t="n">
        <v>114847</v>
      </c>
      <c r="E56" s="14" t="n">
        <v>289.7</v>
      </c>
      <c r="F56" s="15" t="n">
        <v>0.0057</v>
      </c>
      <c r="G56" s="15" t="n"/>
    </row>
    <row r="57">
      <c r="A57" s="12" t="inlineStr">
        <is>
          <t>Samvardhana Motherson International Ltd.</t>
        </is>
      </c>
      <c r="B57" s="30" t="inlineStr">
        <is>
          <t>INE775A01035</t>
        </is>
      </c>
      <c r="C57" s="30" t="inlineStr">
        <is>
          <t>Auto Components</t>
        </is>
      </c>
      <c r="D57" s="13" t="n">
        <v>209744</v>
      </c>
      <c r="E57" s="14" t="n">
        <v>251.57</v>
      </c>
      <c r="F57" s="15" t="n">
        <v>0.005</v>
      </c>
      <c r="G57" s="15" t="n"/>
    </row>
    <row r="58">
      <c r="A58" s="12" t="inlineStr">
        <is>
          <t>Physicswallah Ltd.</t>
        </is>
      </c>
      <c r="B58" s="30" t="inlineStr">
        <is>
          <t>INE0LP301011</t>
        </is>
      </c>
      <c r="C58" s="30" t="inlineStr">
        <is>
          <t>Other Consumer Services</t>
        </is>
      </c>
      <c r="D58" s="13" t="n">
        <v>91790</v>
      </c>
      <c r="E58" s="14" t="n">
        <v>121.91</v>
      </c>
      <c r="F58" s="15" t="n">
        <v>0.0024</v>
      </c>
      <c r="G58" s="15" t="n"/>
    </row>
    <row r="59">
      <c r="A59" s="12" t="inlineStr">
        <is>
          <t>KWALITY WALL'S INDIA LTD</t>
        </is>
      </c>
      <c r="B59" s="30" t="inlineStr">
        <is>
          <t>INE2KCE01013</t>
        </is>
      </c>
      <c r="C59" s="30" t="inlineStr">
        <is>
          <t>Food Products</t>
        </is>
      </c>
      <c r="D59" s="13" t="n">
        <v>74688</v>
      </c>
      <c r="E59" s="14" t="n">
        <v>30.02</v>
      </c>
      <c r="F59" s="15" t="n">
        <v>0.0005999999999999999</v>
      </c>
      <c r="G59" s="15" t="n"/>
    </row>
    <row r="60">
      <c r="A60" s="16" t="inlineStr">
        <is>
          <t>Sub Total</t>
        </is>
      </c>
      <c r="B60" s="31" t="n"/>
      <c r="C60" s="31" t="n"/>
      <c r="D60" s="17" t="n"/>
      <c r="E60" s="27" t="n">
        <v>49169.25</v>
      </c>
      <c r="F60" s="28" t="n">
        <v>0.9702</v>
      </c>
      <c r="G60" s="20" t="n"/>
    </row>
    <row r="61">
      <c r="A61" s="12" t="n"/>
      <c r="B61" s="30" t="n"/>
      <c r="C61" s="30" t="n"/>
      <c r="D61" s="13" t="n"/>
      <c r="E61" s="14" t="n"/>
      <c r="F61" s="15" t="n"/>
      <c r="G61" s="15" t="n"/>
    </row>
    <row r="62">
      <c r="A62" s="21" t="inlineStr">
        <is>
          <t>TOTAL</t>
        </is>
      </c>
      <c r="B62" s="32" t="n"/>
      <c r="C62" s="32" t="n"/>
      <c r="D62" s="22" t="n"/>
      <c r="E62" s="27" t="n">
        <v>49169.25</v>
      </c>
      <c r="F62" s="28" t="n">
        <v>0.9702</v>
      </c>
      <c r="G62" s="20" t="n"/>
    </row>
    <row r="63">
      <c r="A63" s="12" t="n"/>
      <c r="B63" s="30" t="n"/>
      <c r="C63" s="30" t="n"/>
      <c r="D63" s="13" t="n"/>
      <c r="E63" s="14" t="n"/>
      <c r="F63" s="15" t="n"/>
      <c r="G63" s="15" t="n"/>
    </row>
    <row r="64">
      <c r="A64" s="12" t="n"/>
      <c r="B64" s="30" t="n"/>
      <c r="C64" s="30" t="n"/>
      <c r="D64" s="13" t="n"/>
      <c r="E64" s="14" t="n"/>
      <c r="F64" s="15" t="n"/>
      <c r="G64" s="15" t="n"/>
    </row>
    <row r="65">
      <c r="A65" s="16" t="inlineStr">
        <is>
          <t>TREPS / Reverse Repo</t>
        </is>
      </c>
      <c r="B65" s="30" t="n"/>
      <c r="C65" s="30" t="n"/>
      <c r="D65" s="13" t="n"/>
      <c r="E65" s="14" t="n"/>
      <c r="F65" s="15" t="n"/>
      <c r="G65" s="15" t="n"/>
    </row>
    <row r="66">
      <c r="A66" s="12" t="inlineStr">
        <is>
          <t>Clearing Corporation of India Ltd.</t>
        </is>
      </c>
      <c r="B66" s="30" t="n"/>
      <c r="C66" s="30" t="n"/>
      <c r="D66" s="13" t="n"/>
      <c r="E66" s="14" t="n">
        <v>2019.7</v>
      </c>
      <c r="F66" s="15" t="n">
        <v>0.0399</v>
      </c>
      <c r="G66" s="15" t="n">
        <v>0.053335</v>
      </c>
    </row>
    <row r="67">
      <c r="A67" s="16" t="inlineStr">
        <is>
          <t>Sub Total</t>
        </is>
      </c>
      <c r="B67" s="31" t="n"/>
      <c r="C67" s="31" t="n"/>
      <c r="D67" s="17" t="n"/>
      <c r="E67" s="37" t="n">
        <v>2019.7</v>
      </c>
      <c r="F67" s="38" t="n">
        <v>0.0399</v>
      </c>
      <c r="G67" s="20" t="n"/>
    </row>
    <row r="68">
      <c r="A68" s="12" t="n"/>
      <c r="B68" s="30" t="n"/>
      <c r="C68" s="30" t="n"/>
      <c r="D68" s="13" t="n"/>
      <c r="E68" s="14" t="n"/>
      <c r="F68" s="15" t="n"/>
      <c r="G68" s="15" t="n"/>
    </row>
    <row r="69">
      <c r="A69" s="21" t="inlineStr">
        <is>
          <t>TOTAL</t>
        </is>
      </c>
      <c r="B69" s="32" t="n"/>
      <c r="C69" s="32" t="n"/>
      <c r="D69" s="22" t="n"/>
      <c r="E69" s="18" t="n">
        <v>2019.7</v>
      </c>
      <c r="F69" s="19" t="n">
        <v>0.0399</v>
      </c>
      <c r="G69" s="20" t="n"/>
    </row>
    <row r="70">
      <c r="A70" s="12" t="inlineStr">
        <is>
          <t>Accrued Interest</t>
        </is>
      </c>
      <c r="B70" s="30" t="n"/>
      <c r="C70" s="30" t="n"/>
      <c r="D70" s="13" t="n"/>
      <c r="E70" s="14" t="n">
        <v>0.2951259</v>
      </c>
      <c r="F70" s="15" t="n">
        <v>5e-06</v>
      </c>
      <c r="G70" s="15" t="n"/>
    </row>
    <row r="71">
      <c r="A71" s="12" t="inlineStr">
        <is>
          <t>Net Receivables/(Payables)</t>
        </is>
      </c>
      <c r="B71" s="30" t="n"/>
      <c r="C71" s="30" t="n"/>
      <c r="D71" s="13" t="n"/>
      <c r="E71" s="23" t="n">
        <v>-507.6851259</v>
      </c>
      <c r="F71" s="24" t="n">
        <v>-0.010105</v>
      </c>
      <c r="G71" s="15" t="n">
        <v>0.053335</v>
      </c>
    </row>
    <row r="72">
      <c r="A72" s="25" t="inlineStr">
        <is>
          <t>GRAND TOTAL</t>
        </is>
      </c>
      <c r="B72" s="33" t="n"/>
      <c r="C72" s="33" t="n"/>
      <c r="D72" s="26" t="n"/>
      <c r="E72" s="27" t="n">
        <v>50681.56</v>
      </c>
      <c r="F72" s="28" t="n">
        <v>1</v>
      </c>
      <c r="G72" s="28" t="n"/>
    </row>
    <row r="77">
      <c r="A77" s="74" t="inlineStr">
        <is>
          <t>Notes:</t>
        </is>
      </c>
    </row>
    <row r="78">
      <c r="A78" s="48" t="inlineStr">
        <is>
          <t>1. Security in default beyond its maturiy date</t>
        </is>
      </c>
      <c r="B78" s="34" t="inlineStr">
        <is>
          <t>NIL</t>
        </is>
      </c>
    </row>
    <row r="79">
      <c r="A79" t="inlineStr">
        <is>
          <t>2. NAV at the beginning of the period (Rs. per unit)</t>
        </is>
      </c>
    </row>
    <row r="80">
      <c r="A80" t="inlineStr">
        <is>
          <t>Plan /option (Face Value 10)</t>
        </is>
      </c>
      <c r="B80" t="inlineStr">
        <is>
          <t>As on</t>
        </is>
      </c>
      <c r="C80" t="inlineStr">
        <is>
          <t>As on</t>
        </is>
      </c>
    </row>
    <row r="81">
      <c r="B81" s="49" t="n">
        <v>45989</v>
      </c>
      <c r="C81" s="49" t="n">
        <v>46022</v>
      </c>
    </row>
    <row r="82">
      <c r="A82" t="inlineStr">
        <is>
          <t>Direct Plan  Growth Option</t>
        </is>
      </c>
      <c r="B82" t="n">
        <v>11.744</v>
      </c>
      <c r="C82" t="n">
        <v>11.6688</v>
      </c>
    </row>
    <row r="83">
      <c r="A83" t="inlineStr">
        <is>
          <t>Direct Plan IDCW Option</t>
        </is>
      </c>
      <c r="B83" t="n">
        <v>11.744</v>
      </c>
      <c r="C83" t="n">
        <v>11.6688</v>
      </c>
    </row>
    <row r="84">
      <c r="A84" t="inlineStr">
        <is>
          <t>Regular Plan  Growth Option</t>
        </is>
      </c>
      <c r="B84" t="n">
        <v>11.5898</v>
      </c>
      <c r="C84" t="n">
        <v>11.4983</v>
      </c>
    </row>
    <row r="85">
      <c r="A85" t="inlineStr">
        <is>
          <t>Regular Plan IDCW Option</t>
        </is>
      </c>
      <c r="B85" t="n">
        <v>11.5898</v>
      </c>
      <c r="C85" t="n">
        <v>11.4983</v>
      </c>
    </row>
    <row r="87">
      <c r="A87" t="inlineStr">
        <is>
          <t xml:space="preserve">3. Total Dividend (Net) declared during the month </t>
        </is>
      </c>
      <c r="B87" s="34" t="inlineStr">
        <is>
          <t>NIL</t>
        </is>
      </c>
    </row>
    <row r="88">
      <c r="A88" t="inlineStr">
        <is>
          <t>4. Bonus was declared during the month</t>
        </is>
      </c>
      <c r="B88" s="34" t="inlineStr">
        <is>
          <t>NIL</t>
        </is>
      </c>
    </row>
    <row r="89" ht="29" customHeight="1">
      <c r="A89" s="48" t="inlineStr">
        <is>
          <t>5. Investment in Repo of Corporate Debt Securities during the month ended December 31, 2025</t>
        </is>
      </c>
      <c r="B89" s="34" t="inlineStr">
        <is>
          <t>NIL</t>
        </is>
      </c>
    </row>
    <row r="90" ht="29" customHeight="1">
      <c r="A90" s="48" t="inlineStr">
        <is>
          <t>6. Investment in foreign securities/ADRs/GDRs at the end of the month</t>
        </is>
      </c>
      <c r="B90" s="34" t="inlineStr">
        <is>
          <t>NIL</t>
        </is>
      </c>
    </row>
    <row r="91">
      <c r="A91" t="inlineStr">
        <is>
          <t>7. Portfolio Turnover Ratio</t>
        </is>
      </c>
      <c r="B91" s="51" t="n">
        <v>0.0776</v>
      </c>
    </row>
    <row r="92" ht="43.5" customHeight="1">
      <c r="A92" s="48" t="inlineStr">
        <is>
          <t>8. Total gross exposure to derivative instruments (excluding reversed positions) at the end of the month (Rs. in Lakhs)</t>
        </is>
      </c>
      <c r="B92" s="34" t="inlineStr">
        <is>
          <t>NIL</t>
        </is>
      </c>
    </row>
    <row r="93">
      <c r="B93" s="34" t="n"/>
    </row>
    <row r="94" ht="29" customHeight="1">
      <c r="A94" s="48" t="inlineStr">
        <is>
          <t>9. Margin Deposits includes Margin money placed on derivatives other than margin money placed with bank</t>
        </is>
      </c>
      <c r="B94" s="34" t="inlineStr">
        <is>
          <t>NIL</t>
        </is>
      </c>
    </row>
    <row r="95" ht="29" customHeight="1">
      <c r="A95" s="48" t="inlineStr">
        <is>
          <t>10. Value of investment made by other schemes under same management (Rs. In Lakhs)</t>
        </is>
      </c>
      <c r="B95" t="n">
        <v>1677.94</v>
      </c>
    </row>
    <row r="96" ht="29" customHeight="1">
      <c r="A96" s="48" t="inlineStr">
        <is>
          <t>11. Number of instance of deviation In valuation of securities</t>
        </is>
      </c>
      <c r="B96" s="34" t="inlineStr">
        <is>
          <t>NIL</t>
        </is>
      </c>
    </row>
    <row r="97" ht="29" customHeight="1">
      <c r="A97" s="48" t="inlineStr">
        <is>
          <t>12. Total value and percentage of illiquid equity shares / securities</t>
        </is>
      </c>
      <c r="B97" s="34" t="inlineStr">
        <is>
          <t>NIL</t>
        </is>
      </c>
    </row>
    <row r="99" ht="70" customHeight="1">
      <c r="A99" s="76" t="inlineStr">
        <is>
          <t>Scheme Name</t>
        </is>
      </c>
      <c r="B99" s="76" t="inlineStr">
        <is>
          <t>Risk- O - Meter</t>
        </is>
      </c>
      <c r="C99" s="76" t="inlineStr">
        <is>
          <t>Benchmark of the Scheme</t>
        </is>
      </c>
      <c r="D99" s="76" t="inlineStr">
        <is>
          <t>Benchmark Risk-o-meter</t>
        </is>
      </c>
    </row>
    <row r="100" ht="70" customHeight="1">
      <c r="A100" s="76" t="inlineStr">
        <is>
          <t>Edelweiss Consumption Fund</t>
        </is>
      </c>
      <c r="B100" s="76" t="n"/>
      <c r="C100" s="76" t="inlineStr">
        <is>
          <t>NIFTY INDIA CONSUMPTION TRI</t>
        </is>
      </c>
      <c r="D100" s="76" t="n"/>
      <c r="E100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0.xml><?xml version="1.0" encoding="utf-8"?>
<worksheet xmlns="http://schemas.openxmlformats.org/spreadsheetml/2006/main">
  <sheetPr>
    <outlinePr summaryBelow="1" summaryRight="1"/>
    <pageSetUpPr/>
  </sheetPr>
  <dimension ref="A1:G84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CRISIL IBX 50:50 GILT PLUS SDL SHORT DURATION INDEX FUND AS ON DECEMBER 31, 2025</t>
        </is>
      </c>
    </row>
    <row r="2" ht="35" customHeight="1">
      <c r="A2" s="75" t="inlineStr">
        <is>
          <t>(An open-ended debt Index Fund investing in the constituents of CRISIL IBX 50:50 Gilt Plus SDL Short Duration Index. A relatively high interest rate risk and relatively low credit risk.)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Equity &amp; Equity related</t>
        </is>
      </c>
      <c r="B7" s="30" t="n"/>
      <c r="C7" s="30" t="n"/>
      <c r="D7" s="13" t="n"/>
      <c r="E7" s="14" t="inlineStr">
        <is>
          <t>NIL</t>
        </is>
      </c>
      <c r="F7" s="15" t="inlineStr">
        <is>
          <t>NIL</t>
        </is>
      </c>
      <c r="G7" s="15" t="n"/>
    </row>
    <row r="8">
      <c r="A8" s="16" t="inlineStr">
        <is>
          <t>Debt Instruments</t>
        </is>
      </c>
      <c r="B8" s="30" t="n"/>
      <c r="C8" s="30" t="n"/>
      <c r="D8" s="13" t="n"/>
      <c r="E8" s="14" t="n"/>
      <c r="F8" s="15" t="n"/>
      <c r="G8" s="15" t="n"/>
    </row>
    <row r="9">
      <c r="A9" s="16" t="inlineStr">
        <is>
          <t>(a) Listed / Awaiting listing on Stock Exchanges</t>
        </is>
      </c>
      <c r="B9" s="30" t="n"/>
      <c r="C9" s="30" t="n"/>
      <c r="D9" s="13" t="n"/>
      <c r="E9" s="14" t="n"/>
      <c r="F9" s="15" t="n"/>
      <c r="G9" s="15" t="n"/>
    </row>
    <row r="10">
      <c r="A10" s="16" t="inlineStr">
        <is>
          <t>Sub Total</t>
        </is>
      </c>
      <c r="B10" s="30" t="n"/>
      <c r="C10" s="30" t="n"/>
      <c r="D10" s="13" t="n"/>
      <c r="E10" s="35" t="inlineStr">
        <is>
          <t>NIL</t>
        </is>
      </c>
      <c r="F10" s="36" t="inlineStr">
        <is>
          <t>NIL</t>
        </is>
      </c>
      <c r="G10" s="15" t="n"/>
    </row>
    <row r="11">
      <c r="A11" s="12" t="n"/>
      <c r="B11" s="30" t="n"/>
      <c r="C11" s="30" t="n"/>
      <c r="D11" s="13" t="n"/>
      <c r="E11" s="14" t="n"/>
      <c r="F11" s="15" t="n"/>
      <c r="G11" s="15" t="n"/>
    </row>
    <row r="12">
      <c r="A12" s="16" t="inlineStr">
        <is>
          <t>Government Securities</t>
        </is>
      </c>
      <c r="B12" s="30" t="n"/>
      <c r="C12" s="30" t="n"/>
      <c r="D12" s="13" t="n"/>
      <c r="E12" s="14" t="n"/>
      <c r="F12" s="15" t="n"/>
      <c r="G12" s="15" t="n"/>
    </row>
    <row r="13">
      <c r="A13" s="12" t="inlineStr">
        <is>
          <t>7.32% GOVT OF INDIA RED 13-11-2030</t>
        </is>
      </c>
      <c r="B13" s="30" t="inlineStr">
        <is>
          <t>IN0020230135</t>
        </is>
      </c>
      <c r="C13" s="30" t="inlineStr">
        <is>
          <t>SOVEREIGN</t>
        </is>
      </c>
      <c r="D13" s="13" t="n">
        <v>3000000</v>
      </c>
      <c r="E13" s="14" t="n">
        <v>3115.42</v>
      </c>
      <c r="F13" s="15" t="n">
        <v>0.2092</v>
      </c>
      <c r="G13" s="15" t="n">
        <v>0.06487</v>
      </c>
    </row>
    <row r="14">
      <c r="A14" s="12" t="inlineStr">
        <is>
          <t>7.17% GOVT OF INDIA RED 17-04-2030</t>
        </is>
      </c>
      <c r="B14" s="30" t="inlineStr">
        <is>
          <t>IN0020230036</t>
        </is>
      </c>
      <c r="C14" s="30" t="inlineStr">
        <is>
          <t>SOVEREIGN</t>
        </is>
      </c>
      <c r="D14" s="13" t="n">
        <v>2500000</v>
      </c>
      <c r="E14" s="14" t="n">
        <v>2578.5</v>
      </c>
      <c r="F14" s="15" t="n">
        <v>0.1731</v>
      </c>
      <c r="G14" s="15" t="n">
        <v>0.06419999999999999</v>
      </c>
    </row>
    <row r="15">
      <c r="A15" s="12" t="inlineStr">
        <is>
          <t>7.10% GOVT OF INDIA RED 18-04-2029</t>
        </is>
      </c>
      <c r="B15" s="30" t="inlineStr">
        <is>
          <t>IN0020220011</t>
        </is>
      </c>
      <c r="C15" s="30" t="inlineStr">
        <is>
          <t>SOVEREIGN</t>
        </is>
      </c>
      <c r="D15" s="13" t="n">
        <v>900000</v>
      </c>
      <c r="E15" s="14" t="n">
        <v>928.4</v>
      </c>
      <c r="F15" s="15" t="n">
        <v>0.0623</v>
      </c>
      <c r="G15" s="15" t="n">
        <v>0.06117</v>
      </c>
    </row>
    <row r="16">
      <c r="A16" s="12" t="inlineStr">
        <is>
          <t>6.75% GOVT OF INDIA RED 23-12-2029</t>
        </is>
      </c>
      <c r="B16" s="30" t="inlineStr">
        <is>
          <t>IN0020240183</t>
        </is>
      </c>
      <c r="C16" s="30" t="inlineStr">
        <is>
          <t>SOVEREIGN</t>
        </is>
      </c>
      <c r="D16" s="13" t="n">
        <v>500000</v>
      </c>
      <c r="E16" s="14" t="n">
        <v>509.9</v>
      </c>
      <c r="F16" s="15" t="n">
        <v>0.0342</v>
      </c>
      <c r="G16" s="15" t="n">
        <v>0.06275799999999999</v>
      </c>
    </row>
    <row r="17">
      <c r="A17" s="12" t="inlineStr">
        <is>
          <t>6.13% GOVT OF INDIA RED 04-06-2028</t>
        </is>
      </c>
      <c r="B17" s="30" t="inlineStr">
        <is>
          <t>IN0020030022</t>
        </is>
      </c>
      <c r="C17" s="30" t="inlineStr">
        <is>
          <t>SOVEREIGN</t>
        </is>
      </c>
      <c r="D17" s="13" t="n">
        <v>300000</v>
      </c>
      <c r="E17" s="14" t="n">
        <v>302.05</v>
      </c>
      <c r="F17" s="15" t="n">
        <v>0.0203</v>
      </c>
      <c r="G17" s="15" t="n">
        <v>0.059062</v>
      </c>
    </row>
    <row r="18">
      <c r="A18" s="12" t="inlineStr">
        <is>
          <t>7.38% GOVT OF INDIA RED 20-06-2027</t>
        </is>
      </c>
      <c r="B18" s="30" t="inlineStr">
        <is>
          <t>IN0020220037</t>
        </is>
      </c>
      <c r="C18" s="30" t="inlineStr">
        <is>
          <t>SOVEREIGN</t>
        </is>
      </c>
      <c r="D18" s="13" t="n">
        <v>175000</v>
      </c>
      <c r="E18" s="14" t="n">
        <v>179.16</v>
      </c>
      <c r="F18" s="15" t="n">
        <v>0.012</v>
      </c>
      <c r="G18" s="15" t="n">
        <v>0.057505</v>
      </c>
    </row>
    <row r="19">
      <c r="A19" s="16" t="inlineStr">
        <is>
          <t>Sub Total</t>
        </is>
      </c>
      <c r="B19" s="31" t="n"/>
      <c r="C19" s="31" t="n"/>
      <c r="D19" s="17" t="n"/>
      <c r="E19" s="18" t="n">
        <v>7613.43</v>
      </c>
      <c r="F19" s="19" t="n">
        <v>0.5111</v>
      </c>
      <c r="G19" s="20" t="n"/>
    </row>
    <row r="20">
      <c r="A20" s="12" t="n"/>
      <c r="B20" s="30" t="n"/>
      <c r="C20" s="30" t="n"/>
      <c r="D20" s="13" t="n"/>
      <c r="E20" s="14" t="n"/>
      <c r="F20" s="15" t="n"/>
      <c r="G20" s="15" t="n"/>
    </row>
    <row r="21">
      <c r="A21" s="16" t="inlineStr">
        <is>
          <t>State Development Loan</t>
        </is>
      </c>
      <c r="B21" s="30" t="n"/>
      <c r="C21" s="30" t="n"/>
      <c r="D21" s="13" t="n"/>
      <c r="E21" s="14" t="n"/>
      <c r="F21" s="15" t="n"/>
      <c r="G21" s="15" t="n"/>
    </row>
    <row r="22">
      <c r="A22" s="12" t="inlineStr">
        <is>
          <t>7.59% GUJARAT SDL RED 15-02-2027</t>
        </is>
      </c>
      <c r="B22" s="30" t="inlineStr">
        <is>
          <t>IN1520160194</t>
        </is>
      </c>
      <c r="C22" s="30" t="inlineStr">
        <is>
          <t>SOVEREIGN</t>
        </is>
      </c>
      <c r="D22" s="13" t="n">
        <v>3000000</v>
      </c>
      <c r="E22" s="14" t="n">
        <v>3051.21</v>
      </c>
      <c r="F22" s="15" t="n">
        <v>0.2049</v>
      </c>
      <c r="G22" s="15" t="n">
        <v>0.060746</v>
      </c>
    </row>
    <row r="23">
      <c r="A23" s="12" t="inlineStr">
        <is>
          <t>7.59% KARNATAKA SDL 15-02-2027</t>
        </is>
      </c>
      <c r="B23" s="30" t="inlineStr">
        <is>
          <t>IN1920160091</t>
        </is>
      </c>
      <c r="C23" s="30" t="inlineStr">
        <is>
          <t>SOVEREIGN</t>
        </is>
      </c>
      <c r="D23" s="13" t="n">
        <v>2500000</v>
      </c>
      <c r="E23" s="14" t="n">
        <v>2542.68</v>
      </c>
      <c r="F23" s="15" t="n">
        <v>0.1707</v>
      </c>
      <c r="G23" s="15" t="n">
        <v>0.060746</v>
      </c>
    </row>
    <row r="24">
      <c r="A24" s="12" t="inlineStr">
        <is>
          <t>8.28% GUJARAT SDL RED 13-02-2029</t>
        </is>
      </c>
      <c r="B24" s="30" t="inlineStr">
        <is>
          <t>IN1520180283</t>
        </is>
      </c>
      <c r="C24" s="30" t="inlineStr">
        <is>
          <t>SOVEREIGN</t>
        </is>
      </c>
      <c r="D24" s="13" t="n">
        <v>500000</v>
      </c>
      <c r="E24" s="14" t="n">
        <v>523.37</v>
      </c>
      <c r="F24" s="15" t="n">
        <v>0.0351</v>
      </c>
      <c r="G24" s="15" t="n">
        <v>0.06701</v>
      </c>
    </row>
    <row r="25">
      <c r="A25" s="12" t="inlineStr">
        <is>
          <t>7.76% KARNATAKA SDL RED 13-12-2027</t>
        </is>
      </c>
      <c r="B25" s="30" t="inlineStr">
        <is>
          <t>IN1920170116</t>
        </is>
      </c>
      <c r="C25" s="30" t="inlineStr">
        <is>
          <t>SOVEREIGN</t>
        </is>
      </c>
      <c r="D25" s="13" t="n">
        <v>500000</v>
      </c>
      <c r="E25" s="14" t="n">
        <v>514.62</v>
      </c>
      <c r="F25" s="15" t="n">
        <v>0.0346</v>
      </c>
      <c r="G25" s="15" t="n">
        <v>0.062381</v>
      </c>
    </row>
    <row r="26">
      <c r="A26" s="16" t="inlineStr">
        <is>
          <t>Sub Total</t>
        </is>
      </c>
      <c r="B26" s="31" t="n"/>
      <c r="C26" s="31" t="n"/>
      <c r="D26" s="17" t="n"/>
      <c r="E26" s="18" t="n">
        <v>6631.88</v>
      </c>
      <c r="F26" s="19" t="n">
        <v>0.4453</v>
      </c>
      <c r="G26" s="20" t="n"/>
    </row>
    <row r="27">
      <c r="A27" s="12" t="n"/>
      <c r="B27" s="30" t="n"/>
      <c r="C27" s="30" t="n"/>
      <c r="D27" s="13" t="n"/>
      <c r="E27" s="14" t="n"/>
      <c r="F27" s="15" t="n"/>
      <c r="G27" s="15" t="n"/>
    </row>
    <row r="28">
      <c r="A28" s="12" t="n"/>
      <c r="B28" s="30" t="n"/>
      <c r="C28" s="30" t="n"/>
      <c r="D28" s="13" t="n"/>
      <c r="E28" s="14" t="n"/>
      <c r="F28" s="15" t="n"/>
      <c r="G28" s="15" t="n"/>
    </row>
    <row r="29">
      <c r="A29" s="16" t="inlineStr">
        <is>
          <t>(b)Privately Placed/Unlisted</t>
        </is>
      </c>
      <c r="B29" s="30" t="n"/>
      <c r="C29" s="30" t="n"/>
      <c r="D29" s="13" t="n"/>
      <c r="E29" s="14" t="n"/>
      <c r="F29" s="15" t="n"/>
      <c r="G29" s="15" t="n"/>
    </row>
    <row r="30">
      <c r="A30" s="16" t="inlineStr">
        <is>
          <t>Sub Total</t>
        </is>
      </c>
      <c r="B30" s="30" t="n"/>
      <c r="C30" s="30" t="n"/>
      <c r="D30" s="13" t="n"/>
      <c r="E30" s="35" t="inlineStr">
        <is>
          <t>NIL</t>
        </is>
      </c>
      <c r="F30" s="36" t="inlineStr">
        <is>
          <t>NIL</t>
        </is>
      </c>
      <c r="G30" s="15" t="n"/>
    </row>
    <row r="31">
      <c r="A31" s="12" t="n"/>
      <c r="B31" s="30" t="n"/>
      <c r="C31" s="30" t="n"/>
      <c r="D31" s="13" t="n"/>
      <c r="E31" s="14" t="n"/>
      <c r="F31" s="15" t="n"/>
      <c r="G31" s="15" t="n"/>
    </row>
    <row r="32">
      <c r="A32" s="16" t="inlineStr">
        <is>
          <t>(c)Securitised Debt Instruments</t>
        </is>
      </c>
      <c r="B32" s="30" t="n"/>
      <c r="C32" s="30" t="n"/>
      <c r="D32" s="13" t="n"/>
      <c r="E32" s="14" t="n"/>
      <c r="F32" s="15" t="n"/>
      <c r="G32" s="15" t="n"/>
    </row>
    <row r="33">
      <c r="A33" s="16" t="inlineStr">
        <is>
          <t>Sub Total</t>
        </is>
      </c>
      <c r="B33" s="30" t="n"/>
      <c r="C33" s="30" t="n"/>
      <c r="D33" s="13" t="n"/>
      <c r="E33" s="35" t="inlineStr">
        <is>
          <t>NIL</t>
        </is>
      </c>
      <c r="F33" s="36" t="inlineStr">
        <is>
          <t>NIL</t>
        </is>
      </c>
      <c r="G33" s="15" t="n"/>
    </row>
    <row r="34">
      <c r="A34" s="12" t="n"/>
      <c r="B34" s="30" t="n"/>
      <c r="C34" s="30" t="n"/>
      <c r="D34" s="13" t="n"/>
      <c r="E34" s="14" t="n"/>
      <c r="F34" s="15" t="n"/>
      <c r="G34" s="15" t="n"/>
    </row>
    <row r="35">
      <c r="A35" s="21" t="inlineStr">
        <is>
          <t>TOTAL</t>
        </is>
      </c>
      <c r="B35" s="32" t="n"/>
      <c r="C35" s="32" t="n"/>
      <c r="D35" s="22" t="n"/>
      <c r="E35" s="18" t="n">
        <v>14245.31</v>
      </c>
      <c r="F35" s="19" t="n">
        <v>0.9564</v>
      </c>
      <c r="G35" s="20" t="n"/>
    </row>
    <row r="36">
      <c r="A36" s="12" t="n"/>
      <c r="B36" s="30" t="n"/>
      <c r="C36" s="30" t="n"/>
      <c r="D36" s="13" t="n"/>
      <c r="E36" s="14" t="n"/>
      <c r="F36" s="15" t="n"/>
      <c r="G36" s="15" t="n"/>
    </row>
    <row r="37">
      <c r="A37" s="12" t="n"/>
      <c r="B37" s="30" t="n"/>
      <c r="C37" s="30" t="n"/>
      <c r="D37" s="13" t="n"/>
      <c r="E37" s="14" t="n"/>
      <c r="F37" s="15" t="n"/>
      <c r="G37" s="15" t="n"/>
    </row>
    <row r="38">
      <c r="A38" s="16" t="inlineStr">
        <is>
          <t>TREPS / Reverse Repo</t>
        </is>
      </c>
      <c r="B38" s="30" t="n"/>
      <c r="C38" s="30" t="n"/>
      <c r="D38" s="13" t="n"/>
      <c r="E38" s="14" t="n"/>
      <c r="F38" s="15" t="n"/>
      <c r="G38" s="15" t="n"/>
    </row>
    <row r="39">
      <c r="A39" s="12" t="inlineStr">
        <is>
          <t>Clearing Corporation of India Ltd.</t>
        </is>
      </c>
      <c r="B39" s="30" t="n"/>
      <c r="C39" s="30" t="n"/>
      <c r="D39" s="13" t="n"/>
      <c r="E39" s="14" t="n">
        <v>201.97</v>
      </c>
      <c r="F39" s="15" t="n">
        <v>0.0136</v>
      </c>
      <c r="G39" s="15" t="n">
        <v>0.053335</v>
      </c>
    </row>
    <row r="40">
      <c r="A40" s="16" t="inlineStr">
        <is>
          <t>Sub Total</t>
        </is>
      </c>
      <c r="B40" s="31" t="n"/>
      <c r="C40" s="31" t="n"/>
      <c r="D40" s="17" t="n"/>
      <c r="E40" s="18" t="n">
        <v>201.97</v>
      </c>
      <c r="F40" s="19" t="n">
        <v>0.0136</v>
      </c>
      <c r="G40" s="20" t="n"/>
    </row>
    <row r="41">
      <c r="A41" s="12" t="n"/>
      <c r="B41" s="30" t="n"/>
      <c r="C41" s="30" t="n"/>
      <c r="D41" s="13" t="n"/>
      <c r="E41" s="14" t="n"/>
      <c r="F41" s="15" t="n"/>
      <c r="G41" s="15" t="n"/>
    </row>
    <row r="42">
      <c r="A42" s="21" t="inlineStr">
        <is>
          <t>TOTAL</t>
        </is>
      </c>
      <c r="B42" s="32" t="n"/>
      <c r="C42" s="32" t="n"/>
      <c r="D42" s="22" t="n"/>
      <c r="E42" s="18" t="n">
        <v>201.97</v>
      </c>
      <c r="F42" s="19" t="n">
        <v>0.0136</v>
      </c>
      <c r="G42" s="20" t="n"/>
    </row>
    <row r="43">
      <c r="A43" s="12" t="inlineStr">
        <is>
          <t>Accrued Interest</t>
        </is>
      </c>
      <c r="B43" s="30" t="n"/>
      <c r="C43" s="30" t="n"/>
      <c r="D43" s="13" t="n"/>
      <c r="E43" s="14" t="n">
        <v>257.1500542</v>
      </c>
      <c r="F43" s="15" t="n">
        <v>0.017267</v>
      </c>
      <c r="G43" s="15" t="n"/>
    </row>
    <row r="44">
      <c r="A44" s="12" t="inlineStr">
        <is>
          <t>Net Receivables/(Payables)</t>
        </is>
      </c>
      <c r="B44" s="30" t="n"/>
      <c r="C44" s="30" t="n"/>
      <c r="D44" s="13" t="n"/>
      <c r="E44" s="14" t="n">
        <v>187.3999458</v>
      </c>
      <c r="F44" s="15" t="n">
        <v>0.012733</v>
      </c>
      <c r="G44" s="15" t="n">
        <v>0.053335</v>
      </c>
    </row>
    <row r="45">
      <c r="A45" s="25" t="inlineStr">
        <is>
          <t>GRAND TOTAL</t>
        </is>
      </c>
      <c r="B45" s="33" t="n"/>
      <c r="C45" s="33" t="n"/>
      <c r="D45" s="26" t="n"/>
      <c r="E45" s="27" t="n">
        <v>14891.83</v>
      </c>
      <c r="F45" s="28" t="n">
        <v>1</v>
      </c>
      <c r="G45" s="28" t="n"/>
    </row>
    <row r="47">
      <c r="A47" s="74" t="inlineStr">
        <is>
          <t>**Non Traded Security</t>
        </is>
      </c>
    </row>
    <row r="48">
      <c r="A48" s="74" t="inlineStr">
        <is>
          <t>In accordance with SEBI Circular no. SEBI/HO/IMD/PoD2/P/CIR/2024/183 dated December 13, 2024, Debt Index Replication Factor (DIRF) is 95.25%.</t>
        </is>
      </c>
    </row>
    <row r="50">
      <c r="A50" s="74" t="inlineStr">
        <is>
          <t>Notes:</t>
        </is>
      </c>
    </row>
    <row r="51" ht="29" customHeight="1">
      <c r="A51" s="48" t="inlineStr">
        <is>
          <t>1. Security in default beyond its maturiy date</t>
        </is>
      </c>
      <c r="B51" s="34" t="inlineStr">
        <is>
          <t>NIL</t>
        </is>
      </c>
    </row>
    <row r="52">
      <c r="A52" t="inlineStr">
        <is>
          <t>2. NAV at the beginning of the period (Rs. per unit)</t>
        </is>
      </c>
    </row>
    <row r="53">
      <c r="A53" t="inlineStr">
        <is>
          <t>Plan /option (Face Value 10)</t>
        </is>
      </c>
      <c r="B53" t="inlineStr">
        <is>
          <t>As on</t>
        </is>
      </c>
      <c r="C53" t="inlineStr">
        <is>
          <t>As on</t>
        </is>
      </c>
    </row>
    <row r="54">
      <c r="B54" s="49" t="n">
        <v>45989</v>
      </c>
      <c r="C54" s="49" t="n">
        <v>46022</v>
      </c>
    </row>
    <row r="55">
      <c r="A55" t="inlineStr">
        <is>
          <t>Direct Plan  Growth Option</t>
        </is>
      </c>
      <c r="B55" t="n">
        <v>12.4181</v>
      </c>
      <c r="C55" t="n">
        <v>12.4542</v>
      </c>
    </row>
    <row r="56">
      <c r="A56" t="inlineStr">
        <is>
          <t>Direct Plan IDCW Option</t>
        </is>
      </c>
      <c r="B56" t="n">
        <v>12.4184</v>
      </c>
      <c r="C56" t="n">
        <v>12.4545</v>
      </c>
    </row>
    <row r="57">
      <c r="A57" t="inlineStr">
        <is>
          <t>Regular Plan  Growth Option</t>
        </is>
      </c>
      <c r="B57" t="n">
        <v>12.2692</v>
      </c>
      <c r="C57" t="n">
        <v>12.3005</v>
      </c>
    </row>
    <row r="58">
      <c r="A58" t="inlineStr">
        <is>
          <t>Regular Plan IDCW Option</t>
        </is>
      </c>
      <c r="B58" t="n">
        <v>12.2701</v>
      </c>
      <c r="C58" t="n">
        <v>12.3013</v>
      </c>
    </row>
    <row r="60">
      <c r="A60" t="inlineStr">
        <is>
          <t xml:space="preserve">3. Total Dividend (Net) declared during the month </t>
        </is>
      </c>
      <c r="B60" s="34" t="inlineStr">
        <is>
          <t>NIL</t>
        </is>
      </c>
    </row>
    <row r="61">
      <c r="A61" t="inlineStr">
        <is>
          <t>4. Bonus was declared during the month</t>
        </is>
      </c>
      <c r="B61" s="34" t="inlineStr">
        <is>
          <t>NIL</t>
        </is>
      </c>
    </row>
    <row r="62" ht="58" customHeight="1">
      <c r="A62" s="48" t="inlineStr">
        <is>
          <t>5. Investment in Repo of Corporate Debt Securities during the month ended December 31, 2025</t>
        </is>
      </c>
      <c r="B62" s="34" t="inlineStr">
        <is>
          <t>NIL</t>
        </is>
      </c>
    </row>
    <row r="63" ht="43.5" customHeight="1">
      <c r="A63" s="48" t="inlineStr">
        <is>
          <t>6. Investment in foreign securities/ADRs/GDRs at the end of the month</t>
        </is>
      </c>
      <c r="B63" s="34" t="inlineStr">
        <is>
          <t>NIL</t>
        </is>
      </c>
    </row>
    <row r="64">
      <c r="A64" t="inlineStr">
        <is>
          <t>7. Average Portfolio Maturity</t>
        </is>
      </c>
      <c r="B64" s="51">
        <f>B79</f>
        <v/>
      </c>
    </row>
    <row r="65" ht="72.5" customHeight="1">
      <c r="A65" s="48" t="inlineStr">
        <is>
          <t>8. Total gross exposure to derivative instruments (excluding reversed positions) at the end of the month (Rs. in Lakhs)</t>
        </is>
      </c>
      <c r="B65" s="34" t="inlineStr">
        <is>
          <t>NIL</t>
        </is>
      </c>
    </row>
    <row r="66">
      <c r="B66" s="34" t="n"/>
    </row>
    <row r="67" ht="58" customHeight="1">
      <c r="A67" s="48" t="inlineStr">
        <is>
          <t>9. Margin Deposits includes Margin money placed on derivatives other than margin money placed with bank</t>
        </is>
      </c>
      <c r="B67" s="34" t="inlineStr">
        <is>
          <t>NIL</t>
        </is>
      </c>
    </row>
    <row r="68" ht="58" customHeight="1">
      <c r="A68" s="48" t="inlineStr">
        <is>
          <t>10. Value of investment made by other schemes under same management (Rs. In Lakhs)</t>
        </is>
      </c>
      <c r="B68" t="inlineStr">
        <is>
          <t>NIL</t>
        </is>
      </c>
    </row>
    <row r="69" ht="43.5" customHeight="1">
      <c r="A69" s="48" t="inlineStr">
        <is>
          <t>11. Number of instance of deviation In valuation of securities</t>
        </is>
      </c>
      <c r="B69" s="34" t="inlineStr">
        <is>
          <t>NIL</t>
        </is>
      </c>
    </row>
    <row r="70" ht="43.5" customHeight="1">
      <c r="A70" s="48" t="inlineStr">
        <is>
          <t>12. Total value and percentage of illiquid equity shares / securities</t>
        </is>
      </c>
      <c r="B70" s="34" t="inlineStr">
        <is>
          <t>NIL</t>
        </is>
      </c>
    </row>
    <row r="72">
      <c r="A72" t="inlineStr">
        <is>
          <t>Portfolio Information</t>
        </is>
      </c>
    </row>
    <row r="73" ht="29" customHeight="1">
      <c r="A73" s="52" t="inlineStr">
        <is>
          <t>Scheme Name :</t>
        </is>
      </c>
      <c r="B73" s="57" t="inlineStr">
        <is>
          <t>EDELWEISS CRISIL IBX 50:50 GILT PLUS SDL SHORT DURATION INDEX FUND</t>
        </is>
      </c>
    </row>
    <row r="74">
      <c r="A74" s="52" t="inlineStr">
        <is>
          <t>Description (if any)</t>
        </is>
      </c>
      <c r="B74" s="52" t="inlineStr">
        <is>
          <t>CRISIL IBX 50:50 GPS SHORT DURATION INDEX FUND</t>
        </is>
      </c>
    </row>
    <row r="75">
      <c r="A75" s="52" t="n"/>
      <c r="B75" s="52" t="n"/>
    </row>
    <row r="76">
      <c r="A76" s="52" t="inlineStr">
        <is>
          <t>Annualised Portfolio YTM* :</t>
        </is>
      </c>
      <c r="B76" s="53" t="n">
        <v>6.234313376768234</v>
      </c>
    </row>
    <row r="77">
      <c r="A77" s="52" t="n"/>
      <c r="B77" s="52" t="n"/>
    </row>
    <row r="78">
      <c r="A78" s="52" t="inlineStr">
        <is>
          <t>Macaulay Duration</t>
        </is>
      </c>
      <c r="B78" s="54" t="n">
        <v>2.482</v>
      </c>
    </row>
    <row r="79">
      <c r="A79" s="52" t="inlineStr">
        <is>
          <t>Residual Maturity</t>
        </is>
      </c>
      <c r="B79" s="54" t="n">
        <v>2.808319962677539</v>
      </c>
    </row>
    <row r="80">
      <c r="A80" s="52" t="n"/>
      <c r="B80" s="52" t="n"/>
    </row>
    <row r="81">
      <c r="A81" s="52" t="inlineStr">
        <is>
          <t xml:space="preserve">As on (Date) </t>
        </is>
      </c>
      <c r="B81" s="55" t="n">
        <v>46022</v>
      </c>
    </row>
    <row r="83" ht="70" customHeight="1">
      <c r="A83" s="76" t="inlineStr">
        <is>
          <t>Scheme Name</t>
        </is>
      </c>
      <c r="B83" s="76" t="inlineStr">
        <is>
          <t>Risk- O - Meter</t>
        </is>
      </c>
      <c r="C83" s="76" t="inlineStr">
        <is>
          <t>Benchmark of the Scheme</t>
        </is>
      </c>
      <c r="D83" s="76" t="inlineStr">
        <is>
          <t>Benchmark Risk-o-meter</t>
        </is>
      </c>
    </row>
    <row r="84" ht="70" customHeight="1">
      <c r="A84" s="76" t="inlineStr">
        <is>
          <t>Edelweiss CRISIL IBX 50-50 Gilt Plus SDL Short Duration Index Fund</t>
        </is>
      </c>
      <c r="B84" s="76" t="n"/>
      <c r="C84" s="76" t="inlineStr">
        <is>
          <t>CRISIL IBX 50:50 Gilt Plus SDL Short Duration Index</t>
        </is>
      </c>
      <c r="D84" s="76" t="n"/>
      <c r="E84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1.xml><?xml version="1.0" encoding="utf-8"?>
<worksheet xmlns="http://schemas.openxmlformats.org/spreadsheetml/2006/main">
  <sheetPr>
    <outlinePr summaryBelow="1" summaryRight="1"/>
    <pageSetUpPr/>
  </sheetPr>
  <dimension ref="A1:G51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INCOME PLUS ARBITRAGE ACTIVE FUND OF FUND AS ON DECEMBER 31, 2025</t>
        </is>
      </c>
    </row>
    <row r="2" ht="35" customHeight="1">
      <c r="A2" s="75" t="inlineStr">
        <is>
          <t>(An open-ended fund of funds scheme investing in units of actively managed debt oriented mutual fund schemes and actively managed arbitrage mutual fund schemes.)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2" t="n"/>
      <c r="B7" s="30" t="n"/>
      <c r="C7" s="30" t="n"/>
      <c r="D7" s="13" t="n"/>
      <c r="E7" s="14" t="n"/>
      <c r="F7" s="15" t="n"/>
      <c r="G7" s="15" t="n"/>
    </row>
    <row r="8">
      <c r="A8" s="16" t="inlineStr">
        <is>
          <t>Investment in Mutual fund</t>
        </is>
      </c>
      <c r="B8" s="30" t="n"/>
      <c r="C8" s="30" t="n"/>
      <c r="D8" s="13" t="n"/>
      <c r="E8" s="14" t="n"/>
      <c r="F8" s="15" t="n"/>
      <c r="G8" s="15" t="n"/>
    </row>
    <row r="9">
      <c r="A9" s="12" t="inlineStr">
        <is>
          <t>EDELWEISS ARBITRAGE FD- DR PL- GROW OPT</t>
        </is>
      </c>
      <c r="B9" s="30" t="inlineStr">
        <is>
          <t>INF754K01EA4</t>
        </is>
      </c>
      <c r="C9" s="30" t="n"/>
      <c r="D9" s="13" t="n">
        <v>35063431.2132</v>
      </c>
      <c r="E9" s="14" t="n">
        <v>7525.84</v>
      </c>
      <c r="F9" s="15" t="n">
        <v>0.4587</v>
      </c>
      <c r="G9" s="15" t="n"/>
    </row>
    <row r="10">
      <c r="A10" s="12" t="inlineStr">
        <is>
          <t>KOTAK MAHINDRA MF CORP BOND FD DIRECT GR</t>
        </is>
      </c>
      <c r="B10" s="30" t="inlineStr">
        <is>
          <t>INF178L01BY0</t>
        </is>
      </c>
      <c r="C10" s="30" t="n"/>
      <c r="D10" s="13" t="n">
        <v>89714.97</v>
      </c>
      <c r="E10" s="14" t="n">
        <v>3646.94</v>
      </c>
      <c r="F10" s="15" t="n">
        <v>0.2223</v>
      </c>
      <c r="G10" s="15" t="n"/>
    </row>
    <row r="11">
      <c r="A11" s="12" t="inlineStr">
        <is>
          <t>SBI MF CORP BOND FD  DIRECT GR</t>
        </is>
      </c>
      <c r="B11" s="30" t="inlineStr">
        <is>
          <t>INF200KA1YR4</t>
        </is>
      </c>
      <c r="C11" s="30" t="n"/>
      <c r="D11" s="13" t="n">
        <v>22132326.9659</v>
      </c>
      <c r="E11" s="14" t="n">
        <v>3646.01</v>
      </c>
      <c r="F11" s="15" t="n">
        <v>0.2222</v>
      </c>
      <c r="G11" s="15" t="n"/>
    </row>
    <row r="12">
      <c r="A12" s="12" t="inlineStr">
        <is>
          <t>EDELWEISS BANKING &amp; PSU DEBT FD-DR PL-GR</t>
        </is>
      </c>
      <c r="B12" s="30" t="inlineStr">
        <is>
          <t>INF843K01FC8</t>
        </is>
      </c>
      <c r="C12" s="30" t="n"/>
      <c r="D12" s="13" t="n">
        <v>5915937.967</v>
      </c>
      <c r="E12" s="14" t="n">
        <v>1551.92</v>
      </c>
      <c r="F12" s="15" t="n">
        <v>0.0946</v>
      </c>
      <c r="G12" s="15" t="n"/>
    </row>
    <row r="13">
      <c r="A13" s="12" t="n"/>
      <c r="B13" s="30" t="n"/>
      <c r="C13" s="30" t="n"/>
      <c r="D13" s="13" t="n"/>
      <c r="E13" s="14" t="n"/>
      <c r="F13" s="15" t="n"/>
      <c r="G13" s="15" t="n"/>
    </row>
    <row r="14">
      <c r="A14" s="21" t="inlineStr">
        <is>
          <t>TOTAL</t>
        </is>
      </c>
      <c r="B14" s="32" t="n"/>
      <c r="C14" s="32" t="n"/>
      <c r="D14" s="22" t="n"/>
      <c r="E14" s="18" t="n">
        <v>16370.71</v>
      </c>
      <c r="F14" s="19" t="n">
        <v>0.9978</v>
      </c>
      <c r="G14" s="20" t="n"/>
    </row>
    <row r="15">
      <c r="A15" s="12" t="n"/>
      <c r="B15" s="30" t="n"/>
      <c r="C15" s="30" t="n"/>
      <c r="D15" s="13" t="n"/>
      <c r="E15" s="14" t="n"/>
      <c r="F15" s="15" t="n"/>
      <c r="G15" s="15" t="n"/>
    </row>
    <row r="16">
      <c r="A16" s="16" t="inlineStr">
        <is>
          <t>TREPS / Reverse Repo</t>
        </is>
      </c>
      <c r="B16" s="30" t="n"/>
      <c r="C16" s="30" t="n"/>
      <c r="D16" s="13" t="n"/>
      <c r="E16" s="14" t="n"/>
      <c r="F16" s="15" t="n"/>
      <c r="G16" s="15" t="n"/>
    </row>
    <row r="17">
      <c r="A17" s="12" t="inlineStr">
        <is>
          <t>Clearing Corporation of India Ltd.</t>
        </is>
      </c>
      <c r="B17" s="30" t="n"/>
      <c r="C17" s="30" t="n"/>
      <c r="D17" s="13" t="n"/>
      <c r="E17" s="14" t="n">
        <v>42.99</v>
      </c>
      <c r="F17" s="15" t="n">
        <v>0.0026</v>
      </c>
      <c r="G17" s="15" t="n">
        <v>0.053335</v>
      </c>
    </row>
    <row r="18">
      <c r="A18" s="16" t="inlineStr">
        <is>
          <t>Sub Total</t>
        </is>
      </c>
      <c r="B18" s="31" t="n"/>
      <c r="C18" s="31" t="n"/>
      <c r="D18" s="17" t="n"/>
      <c r="E18" s="18" t="n">
        <v>42.99</v>
      </c>
      <c r="F18" s="19" t="n">
        <v>0.0026</v>
      </c>
      <c r="G18" s="20" t="n"/>
    </row>
    <row r="19">
      <c r="A19" s="12" t="n"/>
      <c r="B19" s="30" t="n"/>
      <c r="C19" s="30" t="n"/>
      <c r="D19" s="13" t="n"/>
      <c r="E19" s="14" t="n"/>
      <c r="F19" s="15" t="n"/>
      <c r="G19" s="15" t="n"/>
    </row>
    <row r="20">
      <c r="A20" s="21" t="inlineStr">
        <is>
          <t>TOTAL</t>
        </is>
      </c>
      <c r="B20" s="32" t="n"/>
      <c r="C20" s="32" t="n"/>
      <c r="D20" s="22" t="n"/>
      <c r="E20" s="18" t="n">
        <v>42.99</v>
      </c>
      <c r="F20" s="19" t="n">
        <v>0.0026</v>
      </c>
      <c r="G20" s="20" t="n"/>
    </row>
    <row r="21">
      <c r="A21" s="12" t="inlineStr">
        <is>
          <t>Accrued Interest</t>
        </is>
      </c>
      <c r="B21" s="30" t="n"/>
      <c r="C21" s="30" t="n"/>
      <c r="D21" s="13" t="n"/>
      <c r="E21" s="14" t="n">
        <v>0.0062824</v>
      </c>
      <c r="F21" s="15" t="n">
        <v>0</v>
      </c>
      <c r="G21" s="15" t="n"/>
    </row>
    <row r="22">
      <c r="A22" s="12" t="inlineStr">
        <is>
          <t>Net Receivables/(Payables)</t>
        </is>
      </c>
      <c r="B22" s="30" t="n"/>
      <c r="C22" s="30" t="n"/>
      <c r="D22" s="13" t="n"/>
      <c r="E22" s="23" t="n">
        <v>-6.6762824</v>
      </c>
      <c r="F22" s="24" t="n">
        <v>-0.0004</v>
      </c>
      <c r="G22" s="15" t="n">
        <v>0.053335</v>
      </c>
    </row>
    <row r="23">
      <c r="A23" s="25" t="inlineStr">
        <is>
          <t>GRAND TOTAL</t>
        </is>
      </c>
      <c r="B23" s="33" t="n"/>
      <c r="C23" s="33" t="n"/>
      <c r="D23" s="26" t="n"/>
      <c r="E23" s="27" t="n">
        <v>16407.03</v>
      </c>
      <c r="F23" s="28" t="n">
        <v>1</v>
      </c>
      <c r="G23" s="28" t="n"/>
    </row>
    <row r="28">
      <c r="A28" s="74" t="inlineStr">
        <is>
          <t>Notes:</t>
        </is>
      </c>
    </row>
    <row r="29">
      <c r="A29" s="48" t="inlineStr">
        <is>
          <t>1. Security in default beyond its maturiy date</t>
        </is>
      </c>
      <c r="B29" s="34" t="inlineStr">
        <is>
          <t>NIL</t>
        </is>
      </c>
    </row>
    <row r="30">
      <c r="A30" t="inlineStr">
        <is>
          <t>2. NAV at the beginning of the period (Rs. per unit)</t>
        </is>
      </c>
    </row>
    <row r="31">
      <c r="A31" t="inlineStr">
        <is>
          <t>Plan /option (Face Value 10)</t>
        </is>
      </c>
      <c r="B31" t="inlineStr">
        <is>
          <t>As on</t>
        </is>
      </c>
      <c r="C31" t="inlineStr">
        <is>
          <t>As on</t>
        </is>
      </c>
    </row>
    <row r="32">
      <c r="B32" s="49" t="n">
        <v>45989</v>
      </c>
      <c r="C32" s="49" t="n">
        <v>46022</v>
      </c>
    </row>
    <row r="33">
      <c r="A33" t="inlineStr">
        <is>
          <t>Direct Plan  Growth Option</t>
        </is>
      </c>
      <c r="B33" t="n">
        <v>10.212</v>
      </c>
      <c r="C33" t="n">
        <v>10.2449</v>
      </c>
    </row>
    <row r="34">
      <c r="A34" t="inlineStr">
        <is>
          <t>Direct Plan IDCW Option</t>
        </is>
      </c>
      <c r="B34" t="n">
        <v>10.212</v>
      </c>
      <c r="C34" t="n">
        <v>10.2449</v>
      </c>
    </row>
    <row r="35">
      <c r="A35" t="inlineStr">
        <is>
          <t>Regular Plan  Growth Option</t>
        </is>
      </c>
      <c r="B35" t="n">
        <v>10.2007</v>
      </c>
      <c r="C35" t="n">
        <v>10.2309</v>
      </c>
    </row>
    <row r="36">
      <c r="A36" t="inlineStr">
        <is>
          <t>Regular Plan IDCW Option</t>
        </is>
      </c>
      <c r="B36" t="n">
        <v>10.2007</v>
      </c>
      <c r="C36" t="n">
        <v>10.2309</v>
      </c>
    </row>
    <row r="38">
      <c r="A38" t="inlineStr">
        <is>
          <t xml:space="preserve">3. Total Dividend (Net) declared during the month </t>
        </is>
      </c>
      <c r="B38" s="34" t="inlineStr">
        <is>
          <t>NIL</t>
        </is>
      </c>
    </row>
    <row r="39">
      <c r="A39" t="inlineStr">
        <is>
          <t>4. Bonus was declared during the month</t>
        </is>
      </c>
      <c r="B39" s="34" t="inlineStr">
        <is>
          <t>NIL</t>
        </is>
      </c>
    </row>
    <row r="40" ht="29" customHeight="1">
      <c r="A40" s="48" t="inlineStr">
        <is>
          <t>5. Investment in Repo of Corporate Debt Securities during the month ended December 31, 2025</t>
        </is>
      </c>
      <c r="B40" s="34" t="inlineStr">
        <is>
          <t>NIL</t>
        </is>
      </c>
    </row>
    <row r="41" ht="29" customHeight="1">
      <c r="A41" s="48" t="inlineStr">
        <is>
          <t>6. Investment in foreign securities/ADRs/GDRs at the end of the month</t>
        </is>
      </c>
      <c r="B41" s="34" t="inlineStr">
        <is>
          <t>NIL</t>
        </is>
      </c>
    </row>
    <row r="42">
      <c r="A42" t="inlineStr">
        <is>
          <t>7. Portfolio Turnover Ratio</t>
        </is>
      </c>
      <c r="B42" s="51" t="inlineStr">
        <is>
          <t>NIL</t>
        </is>
      </c>
    </row>
    <row r="43" ht="43.5" customHeight="1">
      <c r="A43" s="48" t="inlineStr">
        <is>
          <t>7. Total gross exposure to derivative instruments (excluding reversed positions) at the end of the month (Rs. in Lakhs)</t>
        </is>
      </c>
      <c r="B43" s="34" t="inlineStr">
        <is>
          <t>NIL</t>
        </is>
      </c>
    </row>
    <row r="44">
      <c r="B44" s="34" t="n"/>
    </row>
    <row r="45" ht="29" customHeight="1">
      <c r="A45" s="48" t="inlineStr">
        <is>
          <t>8. Margin Deposits includes Margin money placed on derivatives other than margin money placed with bank</t>
        </is>
      </c>
      <c r="B45" s="34" t="inlineStr">
        <is>
          <t>NIL</t>
        </is>
      </c>
    </row>
    <row r="46" ht="29" customHeight="1">
      <c r="A46" s="48" t="inlineStr">
        <is>
          <t>9. Value of investment made by other schemes under same management (Rs. In Lakhs)</t>
        </is>
      </c>
      <c r="B46" t="inlineStr">
        <is>
          <t>NIL</t>
        </is>
      </c>
    </row>
    <row r="47" ht="29" customHeight="1">
      <c r="A47" s="48" t="inlineStr">
        <is>
          <t>10. Number of instance of deviation In valuation of securities</t>
        </is>
      </c>
      <c r="B47" s="34" t="inlineStr">
        <is>
          <t>NIL</t>
        </is>
      </c>
    </row>
    <row r="48" ht="29" customHeight="1">
      <c r="A48" s="48" t="inlineStr">
        <is>
          <t>11. Total value and percentage of illiquid equity shares / securities</t>
        </is>
      </c>
      <c r="B48" s="34" t="inlineStr">
        <is>
          <t>NIL</t>
        </is>
      </c>
    </row>
    <row r="50" ht="70" customHeight="1">
      <c r="A50" s="76" t="inlineStr">
        <is>
          <t>Scheme Name</t>
        </is>
      </c>
      <c r="B50" s="76" t="inlineStr">
        <is>
          <t>Risk- O - Meter</t>
        </is>
      </c>
      <c r="C50" s="76" t="inlineStr">
        <is>
          <t>Benchmark of the Scheme</t>
        </is>
      </c>
      <c r="D50" s="76" t="inlineStr">
        <is>
          <t>Benchmark Risk-o-meter</t>
        </is>
      </c>
    </row>
    <row r="51" ht="70" customHeight="1">
      <c r="A51" s="76" t="inlineStr">
        <is>
          <t>Edelweiss Income Plus Arbitrage Active Fund of Fund</t>
        </is>
      </c>
      <c r="B51" s="76" t="n"/>
      <c r="C51" s="76" t="inlineStr">
        <is>
          <t>60% Nifty Short Duration Debt Index + 40% Nifty 50 Arbitrage TRI</t>
        </is>
      </c>
      <c r="D51" s="76" t="n"/>
      <c r="E51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2.xml><?xml version="1.0" encoding="utf-8"?>
<worksheet xmlns="http://schemas.openxmlformats.org/spreadsheetml/2006/main">
  <sheetPr>
    <outlinePr summaryBelow="1" summaryRight="1"/>
    <pageSetUpPr/>
  </sheetPr>
  <dimension ref="A1:G78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NIFTY 100 QUALITY 30 INDEX FND AS ON DECEMBER 31, 2025</t>
        </is>
      </c>
    </row>
    <row r="2" ht="35" customHeight="1">
      <c r="A2" s="75" t="inlineStr">
        <is>
          <t>(An open ended scheme replicating Nifty 100 Quality 30 Index)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Nestle India Ltd.</t>
        </is>
      </c>
      <c r="B8" s="30" t="inlineStr">
        <is>
          <t>INE239A01024</t>
        </is>
      </c>
      <c r="C8" s="30" t="inlineStr">
        <is>
          <t>Food Products</t>
        </is>
      </c>
      <c r="D8" s="13" t="n">
        <v>64009</v>
      </c>
      <c r="E8" s="14" t="n">
        <v>824.4400000000001</v>
      </c>
      <c r="F8" s="15" t="n">
        <v>0.0505</v>
      </c>
      <c r="G8" s="15" t="n"/>
    </row>
    <row r="9">
      <c r="A9" s="12" t="inlineStr">
        <is>
          <t>Hindustan Unilever Ltd.</t>
        </is>
      </c>
      <c r="B9" s="30" t="inlineStr">
        <is>
          <t>INE030A01027</t>
        </is>
      </c>
      <c r="C9" s="30" t="inlineStr">
        <is>
          <t>Diversified FMCG</t>
        </is>
      </c>
      <c r="D9" s="13" t="n">
        <v>35135</v>
      </c>
      <c r="E9" s="14" t="n">
        <v>813.6900000000001</v>
      </c>
      <c r="F9" s="15" t="n">
        <v>0.0499</v>
      </c>
      <c r="G9" s="15" t="n"/>
    </row>
    <row r="10">
      <c r="A10" s="12" t="inlineStr">
        <is>
          <t>ITC Ltd.</t>
        </is>
      </c>
      <c r="B10" s="30" t="inlineStr">
        <is>
          <t>INE154A01025</t>
        </is>
      </c>
      <c r="C10" s="30" t="inlineStr">
        <is>
          <t>Diversified FMCG</t>
        </is>
      </c>
      <c r="D10" s="13" t="n">
        <v>201618</v>
      </c>
      <c r="E10" s="14" t="n">
        <v>812.52</v>
      </c>
      <c r="F10" s="15" t="n">
        <v>0.0498</v>
      </c>
      <c r="G10" s="15" t="n"/>
    </row>
    <row r="11">
      <c r="A11" s="12" t="inlineStr">
        <is>
          <t>Maruti Suzuki India Ltd.</t>
        </is>
      </c>
      <c r="B11" s="30" t="inlineStr">
        <is>
          <t>INE585B01010</t>
        </is>
      </c>
      <c r="C11" s="30" t="inlineStr">
        <is>
          <t>Automobiles</t>
        </is>
      </c>
      <c r="D11" s="13" t="n">
        <v>4794</v>
      </c>
      <c r="E11" s="14" t="n">
        <v>800.45</v>
      </c>
      <c r="F11" s="15" t="n">
        <v>0.049</v>
      </c>
      <c r="G11" s="15" t="n"/>
    </row>
    <row r="12">
      <c r="A12" s="12" t="inlineStr">
        <is>
          <t>Tata Consultancy Services Ltd.</t>
        </is>
      </c>
      <c r="B12" s="30" t="inlineStr">
        <is>
          <t>INE467B01029</t>
        </is>
      </c>
      <c r="C12" s="30" t="inlineStr">
        <is>
          <t>IT - Software</t>
        </is>
      </c>
      <c r="D12" s="13" t="n">
        <v>24838</v>
      </c>
      <c r="E12" s="14" t="n">
        <v>796.36</v>
      </c>
      <c r="F12" s="15" t="n">
        <v>0.0488</v>
      </c>
      <c r="G12" s="15" t="n"/>
    </row>
    <row r="13">
      <c r="A13" s="12" t="inlineStr">
        <is>
          <t>Infosys Ltd.</t>
        </is>
      </c>
      <c r="B13" s="30" t="inlineStr">
        <is>
          <t>INE009A01021</t>
        </is>
      </c>
      <c r="C13" s="30" t="inlineStr">
        <is>
          <t>IT - Software</t>
        </is>
      </c>
      <c r="D13" s="13" t="n">
        <v>49193</v>
      </c>
      <c r="E13" s="14" t="n">
        <v>794.66</v>
      </c>
      <c r="F13" s="15" t="n">
        <v>0.0487</v>
      </c>
      <c r="G13" s="15" t="n"/>
    </row>
    <row r="14">
      <c r="A14" s="12" t="inlineStr">
        <is>
          <t>Bharat Electronics Ltd.</t>
        </is>
      </c>
      <c r="B14" s="30" t="inlineStr">
        <is>
          <t>INE263A01024</t>
        </is>
      </c>
      <c r="C14" s="30" t="inlineStr">
        <is>
          <t>Aerospace &amp; Defense</t>
        </is>
      </c>
      <c r="D14" s="13" t="n">
        <v>197501</v>
      </c>
      <c r="E14" s="14" t="n">
        <v>789.21</v>
      </c>
      <c r="F14" s="15" t="n">
        <v>0.0484</v>
      </c>
      <c r="G14" s="15" t="n"/>
    </row>
    <row r="15">
      <c r="A15" s="12" t="inlineStr">
        <is>
          <t>HCL Technologies Ltd.</t>
        </is>
      </c>
      <c r="B15" s="30" t="inlineStr">
        <is>
          <t>INE860A01027</t>
        </is>
      </c>
      <c r="C15" s="30" t="inlineStr">
        <is>
          <t>IT - Software</t>
        </is>
      </c>
      <c r="D15" s="13" t="n">
        <v>48063</v>
      </c>
      <c r="E15" s="14" t="n">
        <v>780.21</v>
      </c>
      <c r="F15" s="15" t="n">
        <v>0.0478</v>
      </c>
      <c r="G15" s="15" t="n"/>
    </row>
    <row r="16">
      <c r="A16" s="12" t="inlineStr">
        <is>
          <t>Britannia Industries Ltd.</t>
        </is>
      </c>
      <c r="B16" s="30" t="inlineStr">
        <is>
          <t>INE216A01030</t>
        </is>
      </c>
      <c r="C16" s="30" t="inlineStr">
        <is>
          <t>Food Products</t>
        </is>
      </c>
      <c r="D16" s="13" t="n">
        <v>12040</v>
      </c>
      <c r="E16" s="14" t="n">
        <v>726.13</v>
      </c>
      <c r="F16" s="15" t="n">
        <v>0.0445</v>
      </c>
      <c r="G16" s="15" t="n"/>
    </row>
    <row r="17">
      <c r="A17" s="12" t="inlineStr">
        <is>
          <t>Coal India Ltd.</t>
        </is>
      </c>
      <c r="B17" s="30" t="inlineStr">
        <is>
          <t>INE522F01014</t>
        </is>
      </c>
      <c r="C17" s="30" t="inlineStr">
        <is>
          <t>Consumable Fuels</t>
        </is>
      </c>
      <c r="D17" s="13" t="n">
        <v>155947</v>
      </c>
      <c r="E17" s="14" t="n">
        <v>622.23</v>
      </c>
      <c r="F17" s="15" t="n">
        <v>0.0381</v>
      </c>
      <c r="G17" s="15" t="n"/>
    </row>
    <row r="18">
      <c r="A18" s="12" t="inlineStr">
        <is>
          <t>Asian Paints Ltd.</t>
        </is>
      </c>
      <c r="B18" s="30" t="inlineStr">
        <is>
          <t>INE021A01026</t>
        </is>
      </c>
      <c r="C18" s="30" t="inlineStr">
        <is>
          <t>Consumer Durables</t>
        </is>
      </c>
      <c r="D18" s="13" t="n">
        <v>22228</v>
      </c>
      <c r="E18" s="14" t="n">
        <v>615.6</v>
      </c>
      <c r="F18" s="15" t="n">
        <v>0.0377</v>
      </c>
      <c r="G18" s="15" t="n"/>
    </row>
    <row r="19">
      <c r="A19" s="12" t="inlineStr">
        <is>
          <t>Bajaj Auto Ltd.</t>
        </is>
      </c>
      <c r="B19" s="30" t="inlineStr">
        <is>
          <t>INE917I01010</t>
        </is>
      </c>
      <c r="C19" s="30" t="inlineStr">
        <is>
          <t>Automobiles</t>
        </is>
      </c>
      <c r="D19" s="13" t="n">
        <v>6527</v>
      </c>
      <c r="E19" s="14" t="n">
        <v>609.8200000000001</v>
      </c>
      <c r="F19" s="15" t="n">
        <v>0.0374</v>
      </c>
      <c r="G19" s="15" t="n"/>
    </row>
    <row r="20">
      <c r="A20" s="12" t="inlineStr">
        <is>
          <t>Eicher Motors Ltd.</t>
        </is>
      </c>
      <c r="B20" s="30" t="inlineStr">
        <is>
          <t>INE066A01021</t>
        </is>
      </c>
      <c r="C20" s="30" t="inlineStr">
        <is>
          <t>Automobiles</t>
        </is>
      </c>
      <c r="D20" s="13" t="n">
        <v>7880</v>
      </c>
      <c r="E20" s="14" t="n">
        <v>576.23</v>
      </c>
      <c r="F20" s="15" t="n">
        <v>0.0353</v>
      </c>
      <c r="G20" s="15" t="n"/>
    </row>
    <row r="21">
      <c r="A21" s="12" t="inlineStr">
        <is>
          <t>Hindustan Aeronautics Ltd.</t>
        </is>
      </c>
      <c r="B21" s="30" t="inlineStr">
        <is>
          <t>INE066F01020</t>
        </is>
      </c>
      <c r="C21" s="30" t="inlineStr">
        <is>
          <t>Aerospace &amp; Defense</t>
        </is>
      </c>
      <c r="D21" s="13" t="n">
        <v>12382</v>
      </c>
      <c r="E21" s="14" t="n">
        <v>543.41</v>
      </c>
      <c r="F21" s="15" t="n">
        <v>0.0333</v>
      </c>
      <c r="G21" s="15" t="n"/>
    </row>
    <row r="22">
      <c r="A22" s="12" t="inlineStr">
        <is>
          <t>Tech Mahindra Ltd.</t>
        </is>
      </c>
      <c r="B22" s="30" t="inlineStr">
        <is>
          <t>INE669C01036</t>
        </is>
      </c>
      <c r="C22" s="30" t="inlineStr">
        <is>
          <t>IT - Software</t>
        </is>
      </c>
      <c r="D22" s="13" t="n">
        <v>30720</v>
      </c>
      <c r="E22" s="14" t="n">
        <v>488.72</v>
      </c>
      <c r="F22" s="15" t="n">
        <v>0.0299</v>
      </c>
      <c r="G22" s="15" t="n"/>
    </row>
    <row r="23">
      <c r="A23" s="12" t="inlineStr">
        <is>
          <t>Divi's Laboratories Ltd.</t>
        </is>
      </c>
      <c r="B23" s="30" t="inlineStr">
        <is>
          <t>INE361B01024</t>
        </is>
      </c>
      <c r="C23" s="30" t="inlineStr">
        <is>
          <t>Pharmaceuticals &amp; Biotechnology</t>
        </is>
      </c>
      <c r="D23" s="13" t="n">
        <v>7366</v>
      </c>
      <c r="E23" s="14" t="n">
        <v>470.87</v>
      </c>
      <c r="F23" s="15" t="n">
        <v>0.0289</v>
      </c>
      <c r="G23" s="15" t="n"/>
    </row>
    <row r="24">
      <c r="A24" s="12" t="inlineStr">
        <is>
          <t>Hindustan Zinc Ltd.</t>
        </is>
      </c>
      <c r="B24" s="30" t="inlineStr">
        <is>
          <t>INE267A01025</t>
        </is>
      </c>
      <c r="C24" s="30" t="inlineStr">
        <is>
          <t>Non - Ferrous Metals</t>
        </is>
      </c>
      <c r="D24" s="13" t="n">
        <v>75570</v>
      </c>
      <c r="E24" s="14" t="n">
        <v>462.83</v>
      </c>
      <c r="F24" s="15" t="n">
        <v>0.0284</v>
      </c>
      <c r="G24" s="15" t="n"/>
    </row>
    <row r="25">
      <c r="A25" s="12" t="inlineStr">
        <is>
          <t>Dr. Reddy's Laboratories Ltd.</t>
        </is>
      </c>
      <c r="B25" s="30" t="inlineStr">
        <is>
          <t>INE089A01031</t>
        </is>
      </c>
      <c r="C25" s="30" t="inlineStr">
        <is>
          <t>Pharmaceuticals &amp; Biotechnology</t>
        </is>
      </c>
      <c r="D25" s="13" t="n">
        <v>36256</v>
      </c>
      <c r="E25" s="14" t="n">
        <v>460.96</v>
      </c>
      <c r="F25" s="15" t="n">
        <v>0.0282</v>
      </c>
      <c r="G25" s="15" t="n"/>
    </row>
    <row r="26">
      <c r="A26" s="12" t="inlineStr">
        <is>
          <t>VARUN BEVERAGES LIMITED</t>
        </is>
      </c>
      <c r="B26" s="30" t="inlineStr">
        <is>
          <t>INE200M01039</t>
        </is>
      </c>
      <c r="C26" s="30" t="inlineStr">
        <is>
          <t>Beverages</t>
        </is>
      </c>
      <c r="D26" s="13" t="n">
        <v>93004</v>
      </c>
      <c r="E26" s="14" t="n">
        <v>455.58</v>
      </c>
      <c r="F26" s="15" t="n">
        <v>0.0279</v>
      </c>
      <c r="G26" s="15" t="n"/>
    </row>
    <row r="27">
      <c r="A27" s="12" t="inlineStr">
        <is>
          <t>LTIMindtree Ltd.</t>
        </is>
      </c>
      <c r="B27" s="30" t="inlineStr">
        <is>
          <t>INE214T01019</t>
        </is>
      </c>
      <c r="C27" s="30" t="inlineStr">
        <is>
          <t>IT - Software</t>
        </is>
      </c>
      <c r="D27" s="13" t="n">
        <v>6987</v>
      </c>
      <c r="E27" s="14" t="n">
        <v>423.66</v>
      </c>
      <c r="F27" s="15" t="n">
        <v>0.026</v>
      </c>
      <c r="G27" s="15" t="n"/>
    </row>
    <row r="28">
      <c r="A28" s="12" t="inlineStr">
        <is>
          <t>Wipro Ltd.</t>
        </is>
      </c>
      <c r="B28" s="30" t="inlineStr">
        <is>
          <t>INE075A01022</t>
        </is>
      </c>
      <c r="C28" s="30" t="inlineStr">
        <is>
          <t>IT - Software</t>
        </is>
      </c>
      <c r="D28" s="13" t="n">
        <v>159453</v>
      </c>
      <c r="E28" s="14" t="n">
        <v>419.81</v>
      </c>
      <c r="F28" s="15" t="n">
        <v>0.0257</v>
      </c>
      <c r="G28" s="15" t="n"/>
    </row>
    <row r="29">
      <c r="A29" s="12" t="inlineStr">
        <is>
          <t>Pidilite Industries Ltd.</t>
        </is>
      </c>
      <c r="B29" s="30" t="inlineStr">
        <is>
          <t>INE318A01026</t>
        </is>
      </c>
      <c r="C29" s="30" t="inlineStr">
        <is>
          <t>Chemicals &amp; Petrochemicals</t>
        </is>
      </c>
      <c r="D29" s="13" t="n">
        <v>27438</v>
      </c>
      <c r="E29" s="14" t="n">
        <v>406.74</v>
      </c>
      <c r="F29" s="15" t="n">
        <v>0.0249</v>
      </c>
      <c r="G29" s="15" t="n"/>
    </row>
    <row r="30">
      <c r="A30" s="12" t="inlineStr">
        <is>
          <t>Solar Industries India Ltd.</t>
        </is>
      </c>
      <c r="B30" s="30" t="inlineStr">
        <is>
          <t>INE343H01029</t>
        </is>
      </c>
      <c r="C30" s="30" t="inlineStr">
        <is>
          <t>Chemicals &amp; Petrochemicals</t>
        </is>
      </c>
      <c r="D30" s="13" t="n">
        <v>3049</v>
      </c>
      <c r="E30" s="14" t="n">
        <v>373.56</v>
      </c>
      <c r="F30" s="15" t="n">
        <v>0.0229</v>
      </c>
      <c r="G30" s="15" t="n"/>
    </row>
    <row r="31">
      <c r="A31" s="12" t="inlineStr">
        <is>
          <t>United Spirits Ltd.</t>
        </is>
      </c>
      <c r="B31" s="30" t="inlineStr">
        <is>
          <t>INE854D01024</t>
        </is>
      </c>
      <c r="C31" s="30" t="inlineStr">
        <is>
          <t>Beverages</t>
        </is>
      </c>
      <c r="D31" s="13" t="n">
        <v>24610</v>
      </c>
      <c r="E31" s="14" t="n">
        <v>355.29</v>
      </c>
      <c r="F31" s="15" t="n">
        <v>0.0218</v>
      </c>
      <c r="G31" s="15" t="n"/>
    </row>
    <row r="32">
      <c r="A32" s="12" t="inlineStr">
        <is>
          <t>ABB India Ltd.</t>
        </is>
      </c>
      <c r="B32" s="30" t="inlineStr">
        <is>
          <t>INE117A01022</t>
        </is>
      </c>
      <c r="C32" s="30" t="inlineStr">
        <is>
          <t>Electrical Equipment</t>
        </is>
      </c>
      <c r="D32" s="13" t="n">
        <v>6645</v>
      </c>
      <c r="E32" s="14" t="n">
        <v>343.55</v>
      </c>
      <c r="F32" s="15" t="n">
        <v>0.021</v>
      </c>
      <c r="G32" s="15" t="n"/>
    </row>
    <row r="33">
      <c r="A33" s="12" t="inlineStr">
        <is>
          <t>Havells India Ltd.</t>
        </is>
      </c>
      <c r="B33" s="30" t="inlineStr">
        <is>
          <t>INE176B01034</t>
        </is>
      </c>
      <c r="C33" s="30" t="inlineStr">
        <is>
          <t>Consumer Durables</t>
        </is>
      </c>
      <c r="D33" s="13" t="n">
        <v>23224</v>
      </c>
      <c r="E33" s="14" t="n">
        <v>330.92</v>
      </c>
      <c r="F33" s="15" t="n">
        <v>0.0203</v>
      </c>
      <c r="G33" s="15" t="n"/>
    </row>
    <row r="34">
      <c r="A34" s="12" t="inlineStr">
        <is>
          <t>Godrej Consumer Products Ltd.</t>
        </is>
      </c>
      <c r="B34" s="30" t="inlineStr">
        <is>
          <t>INE102D01028</t>
        </is>
      </c>
      <c r="C34" s="30" t="inlineStr">
        <is>
          <t>Personal Products</t>
        </is>
      </c>
      <c r="D34" s="13" t="n">
        <v>25832</v>
      </c>
      <c r="E34" s="14" t="n">
        <v>315.72</v>
      </c>
      <c r="F34" s="15" t="n">
        <v>0.0193</v>
      </c>
      <c r="G34" s="15" t="n"/>
    </row>
    <row r="35">
      <c r="A35" s="12" t="inlineStr">
        <is>
          <t>Bosch Ltd.</t>
        </is>
      </c>
      <c r="B35" s="30" t="inlineStr">
        <is>
          <t>INE323A01026</t>
        </is>
      </c>
      <c r="C35" s="30" t="inlineStr">
        <is>
          <t>Auto Components</t>
        </is>
      </c>
      <c r="D35" s="13" t="n">
        <v>844</v>
      </c>
      <c r="E35" s="14" t="n">
        <v>304.18</v>
      </c>
      <c r="F35" s="15" t="n">
        <v>0.0186</v>
      </c>
      <c r="G35" s="15" t="n"/>
    </row>
    <row r="36">
      <c r="A36" s="12" t="inlineStr">
        <is>
          <t>Mazagon Dock Shipbuilders Ltd.</t>
        </is>
      </c>
      <c r="B36" s="30" t="inlineStr">
        <is>
          <t>INE249Z01020</t>
        </is>
      </c>
      <c r="C36" s="30" t="inlineStr">
        <is>
          <t>Industrial Manufacturing</t>
        </is>
      </c>
      <c r="D36" s="13" t="n">
        <v>11882</v>
      </c>
      <c r="E36" s="14" t="n">
        <v>295.89</v>
      </c>
      <c r="F36" s="15" t="n">
        <v>0.0181</v>
      </c>
      <c r="G36" s="15" t="n"/>
    </row>
    <row r="37">
      <c r="A37" s="12" t="inlineStr">
        <is>
          <t>Zydus Lifesciences Ltd.</t>
        </is>
      </c>
      <c r="B37" s="30" t="inlineStr">
        <is>
          <t>INE010B01027</t>
        </is>
      </c>
      <c r="C37" s="30" t="inlineStr">
        <is>
          <t>Pharmaceuticals &amp; Biotechnology</t>
        </is>
      </c>
      <c r="D37" s="13" t="n">
        <v>28543</v>
      </c>
      <c r="E37" s="14" t="n">
        <v>260.98</v>
      </c>
      <c r="F37" s="15" t="n">
        <v>0.016</v>
      </c>
      <c r="G37" s="15" t="n"/>
    </row>
    <row r="38">
      <c r="A38" s="12" t="inlineStr">
        <is>
          <t>KWALITY WALL'S INDIA LTD</t>
        </is>
      </c>
      <c r="B38" s="30" t="inlineStr">
        <is>
          <t>INE2KCE01013</t>
        </is>
      </c>
      <c r="C38" s="30" t="inlineStr">
        <is>
          <t>Food Products</t>
        </is>
      </c>
      <c r="D38" s="13" t="n">
        <v>33782</v>
      </c>
      <c r="E38" s="14" t="n">
        <v>13.58</v>
      </c>
      <c r="F38" s="15" t="n">
        <v>0.0008</v>
      </c>
      <c r="G38" s="15" t="n"/>
    </row>
    <row r="39">
      <c r="A39" s="16" t="inlineStr">
        <is>
          <t>Sub Total</t>
        </is>
      </c>
      <c r="B39" s="31" t="n"/>
      <c r="C39" s="31" t="n"/>
      <c r="D39" s="17" t="n"/>
      <c r="E39" s="27" t="n">
        <v>16287.8</v>
      </c>
      <c r="F39" s="28" t="n">
        <v>0.9979</v>
      </c>
      <c r="G39" s="20" t="n"/>
    </row>
    <row r="40">
      <c r="A40" s="21" t="inlineStr">
        <is>
          <t>TOTAL</t>
        </is>
      </c>
      <c r="B40" s="32" t="n"/>
      <c r="C40" s="32" t="n"/>
      <c r="D40" s="22" t="n"/>
      <c r="E40" s="27" t="n">
        <v>16287.8</v>
      </c>
      <c r="F40" s="28" t="n">
        <v>0.9979</v>
      </c>
      <c r="G40" s="20" t="n"/>
    </row>
    <row r="41">
      <c r="A41" s="12" t="n"/>
      <c r="B41" s="30" t="n"/>
      <c r="C41" s="30" t="n"/>
      <c r="D41" s="13" t="n"/>
      <c r="E41" s="14" t="n"/>
      <c r="F41" s="15" t="n"/>
      <c r="G41" s="15" t="n"/>
    </row>
    <row r="42">
      <c r="A42" s="12" t="n"/>
      <c r="B42" s="30" t="n"/>
      <c r="C42" s="30" t="n"/>
      <c r="D42" s="13" t="n"/>
      <c r="E42" s="14" t="n"/>
      <c r="F42" s="15" t="n"/>
      <c r="G42" s="15" t="n"/>
    </row>
    <row r="43">
      <c r="A43" s="16" t="inlineStr">
        <is>
          <t>TREPS / Reverse Repo</t>
        </is>
      </c>
      <c r="B43" s="30" t="n"/>
      <c r="C43" s="30" t="n"/>
      <c r="D43" s="13" t="n"/>
      <c r="E43" s="14" t="n"/>
      <c r="F43" s="15" t="n"/>
      <c r="G43" s="15" t="n"/>
    </row>
    <row r="44">
      <c r="A44" s="12" t="inlineStr">
        <is>
          <t>Clearing Corporation of India Ltd.</t>
        </is>
      </c>
      <c r="B44" s="30" t="n"/>
      <c r="C44" s="30" t="n"/>
      <c r="D44" s="13" t="n"/>
      <c r="E44" s="14" t="n">
        <v>45.99</v>
      </c>
      <c r="F44" s="15" t="n">
        <v>0.0028</v>
      </c>
      <c r="G44" s="15" t="n">
        <v>0.053335</v>
      </c>
    </row>
    <row r="45">
      <c r="A45" s="16" t="inlineStr">
        <is>
          <t>Sub Total</t>
        </is>
      </c>
      <c r="B45" s="31" t="n"/>
      <c r="C45" s="31" t="n"/>
      <c r="D45" s="17" t="n"/>
      <c r="E45" s="37" t="n">
        <v>45.99</v>
      </c>
      <c r="F45" s="38" t="n">
        <v>0.0028</v>
      </c>
      <c r="G45" s="20" t="n"/>
    </row>
    <row r="46">
      <c r="A46" s="12" t="n"/>
      <c r="B46" s="30" t="n"/>
      <c r="C46" s="30" t="n"/>
      <c r="D46" s="13" t="n"/>
      <c r="E46" s="14" t="n"/>
      <c r="F46" s="15" t="n"/>
      <c r="G46" s="15" t="n"/>
    </row>
    <row r="47">
      <c r="A47" s="21" t="inlineStr">
        <is>
          <t>TOTAL</t>
        </is>
      </c>
      <c r="B47" s="32" t="n"/>
      <c r="C47" s="32" t="n"/>
      <c r="D47" s="22" t="n"/>
      <c r="E47" s="18" t="n">
        <v>45.99</v>
      </c>
      <c r="F47" s="19" t="n">
        <v>0.0028</v>
      </c>
      <c r="G47" s="20" t="n"/>
    </row>
    <row r="48">
      <c r="A48" s="12" t="inlineStr">
        <is>
          <t>Accrued Interest</t>
        </is>
      </c>
      <c r="B48" s="30" t="n"/>
      <c r="C48" s="30" t="n"/>
      <c r="D48" s="13" t="n"/>
      <c r="E48" s="14" t="n">
        <v>0.0067207</v>
      </c>
      <c r="F48" s="15" t="n">
        <v>0</v>
      </c>
      <c r="G48" s="15" t="n"/>
    </row>
    <row r="49">
      <c r="A49" s="12" t="inlineStr">
        <is>
          <t>Net Receivables/(Payables)</t>
        </is>
      </c>
      <c r="B49" s="30" t="n"/>
      <c r="C49" s="30" t="n"/>
      <c r="D49" s="13" t="n"/>
      <c r="E49" s="23" t="n">
        <v>-12.6667207</v>
      </c>
      <c r="F49" s="24" t="n">
        <v>-0.0007</v>
      </c>
      <c r="G49" s="15" t="n">
        <v>0.053335</v>
      </c>
    </row>
    <row r="50">
      <c r="A50" s="25" t="inlineStr">
        <is>
          <t>GRAND TOTAL</t>
        </is>
      </c>
      <c r="B50" s="33" t="n"/>
      <c r="C50" s="33" t="n"/>
      <c r="D50" s="26" t="n"/>
      <c r="E50" s="27" t="n">
        <v>16321.13</v>
      </c>
      <c r="F50" s="28" t="n">
        <v>1</v>
      </c>
      <c r="G50" s="28" t="n"/>
    </row>
    <row r="55">
      <c r="A55" s="74" t="inlineStr">
        <is>
          <t>Notes:</t>
        </is>
      </c>
    </row>
    <row r="56">
      <c r="A56" s="48" t="inlineStr">
        <is>
          <t>1. Security in default beyond its maturiy date</t>
        </is>
      </c>
      <c r="B56" s="34" t="inlineStr">
        <is>
          <t>NIL</t>
        </is>
      </c>
    </row>
    <row r="57">
      <c r="A57" t="inlineStr">
        <is>
          <t>2. NAV at the beginning of the period (Rs. per unit)</t>
        </is>
      </c>
    </row>
    <row r="58">
      <c r="A58" t="inlineStr">
        <is>
          <t>Plan /option (Face Value 10)</t>
        </is>
      </c>
      <c r="B58" t="inlineStr">
        <is>
          <t>As on</t>
        </is>
      </c>
      <c r="C58" t="inlineStr">
        <is>
          <t>As on</t>
        </is>
      </c>
    </row>
    <row r="59">
      <c r="B59" s="49" t="n">
        <v>45989</v>
      </c>
      <c r="C59" s="49" t="n">
        <v>46022</v>
      </c>
    </row>
    <row r="60">
      <c r="A60" t="inlineStr">
        <is>
          <t>Direct Plan Growth Option</t>
        </is>
      </c>
      <c r="B60" t="n">
        <v>15.2031</v>
      </c>
      <c r="C60" t="n">
        <v>15.2763</v>
      </c>
    </row>
    <row r="61">
      <c r="A61" t="inlineStr">
        <is>
          <t>Direct Plan IDCW Option</t>
        </is>
      </c>
      <c r="B61" t="n">
        <v>14.9905</v>
      </c>
      <c r="C61" t="n">
        <v>15.0627</v>
      </c>
    </row>
    <row r="62">
      <c r="A62" t="inlineStr">
        <is>
          <t>Regular Plan Growth Option</t>
        </is>
      </c>
      <c r="B62" t="n">
        <v>14.8101</v>
      </c>
      <c r="C62" t="n">
        <v>14.8718</v>
      </c>
    </row>
    <row r="63">
      <c r="A63" t="inlineStr">
        <is>
          <t>Regular Plan IDCW Option</t>
        </is>
      </c>
      <c r="B63" t="n">
        <v>14.809</v>
      </c>
      <c r="C63" t="n">
        <v>14.8708</v>
      </c>
    </row>
    <row r="65">
      <c r="A65" t="inlineStr">
        <is>
          <t xml:space="preserve">3. Total Dividend (Net) declared during the month </t>
        </is>
      </c>
      <c r="B65" s="34" t="inlineStr">
        <is>
          <t>NIL</t>
        </is>
      </c>
    </row>
    <row r="66">
      <c r="A66" t="inlineStr">
        <is>
          <t>4. Bonus was declared during the month</t>
        </is>
      </c>
      <c r="B66" s="34" t="inlineStr">
        <is>
          <t>NIL</t>
        </is>
      </c>
    </row>
    <row r="67" ht="29" customHeight="1">
      <c r="A67" s="48" t="inlineStr">
        <is>
          <t>5. Investment in Repo of Corporate Debt Securities during the month ended December 31, 2025</t>
        </is>
      </c>
      <c r="B67" s="34" t="inlineStr">
        <is>
          <t>NIL</t>
        </is>
      </c>
    </row>
    <row r="68" ht="29" customHeight="1">
      <c r="A68" s="48" t="inlineStr">
        <is>
          <t>6. Investment in foreign securities/ADRs/GDRs at the end of the month</t>
        </is>
      </c>
      <c r="B68" s="34" t="inlineStr">
        <is>
          <t>NIL</t>
        </is>
      </c>
    </row>
    <row r="69">
      <c r="A69" t="inlineStr">
        <is>
          <t>7. Portfolio Turnover Ratio</t>
        </is>
      </c>
      <c r="B69" s="51" t="n">
        <v>0.5931</v>
      </c>
    </row>
    <row r="70" ht="43.5" customHeight="1">
      <c r="A70" s="48" t="inlineStr">
        <is>
          <t>8. Total gross exposure to derivative instruments (excluding reversed positions) at the end of the month (Rs. in Lakhs)</t>
        </is>
      </c>
      <c r="B70" s="34" t="inlineStr">
        <is>
          <t>NIL</t>
        </is>
      </c>
    </row>
    <row r="71">
      <c r="B71" s="34" t="n"/>
    </row>
    <row r="72" ht="29" customHeight="1">
      <c r="A72" s="48" t="inlineStr">
        <is>
          <t>9. Margin Deposits includes Margin money placed on derivatives other than margin money placed with bank</t>
        </is>
      </c>
      <c r="B72" s="34" t="inlineStr">
        <is>
          <t>NIL</t>
        </is>
      </c>
    </row>
    <row r="73" ht="29" customHeight="1">
      <c r="A73" s="48" t="inlineStr">
        <is>
          <t>10. Value of investment made by other schemes under same management (Rs. In Lakhs)</t>
        </is>
      </c>
      <c r="B73" t="inlineStr">
        <is>
          <t>NIL</t>
        </is>
      </c>
    </row>
    <row r="74" ht="29" customHeight="1">
      <c r="A74" s="48" t="inlineStr">
        <is>
          <t>11. Number of instance of deviation In valuation of securities</t>
        </is>
      </c>
      <c r="B74" s="34" t="inlineStr">
        <is>
          <t>NIL</t>
        </is>
      </c>
    </row>
    <row r="75" ht="29" customHeight="1">
      <c r="A75" s="48" t="inlineStr">
        <is>
          <t>12. Total value and percentage of illiquid equity shares / securities</t>
        </is>
      </c>
      <c r="B75" s="34" t="inlineStr">
        <is>
          <t>NIL</t>
        </is>
      </c>
    </row>
    <row r="77" ht="70" customHeight="1">
      <c r="A77" s="76" t="inlineStr">
        <is>
          <t>Scheme Name</t>
        </is>
      </c>
      <c r="B77" s="76" t="inlineStr">
        <is>
          <t>Risk- O - Meter</t>
        </is>
      </c>
      <c r="C77" s="76" t="inlineStr">
        <is>
          <t>Benchmark of the Scheme</t>
        </is>
      </c>
      <c r="D77" s="76" t="inlineStr">
        <is>
          <t>Benchmark Risk-o-meter</t>
        </is>
      </c>
    </row>
    <row r="78" ht="70" customHeight="1">
      <c r="A78" s="76" t="inlineStr">
        <is>
          <t>Edelweiss NIFTY 100 Quality 30 Index Fund</t>
        </is>
      </c>
      <c r="B78" s="76" t="n"/>
      <c r="C78" s="76" t="inlineStr">
        <is>
          <t>Nifty 100 Quality 30 Index - TRI</t>
        </is>
      </c>
      <c r="D78" s="76" t="n"/>
      <c r="E78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3.xml><?xml version="1.0" encoding="utf-8"?>
<worksheet xmlns="http://schemas.openxmlformats.org/spreadsheetml/2006/main">
  <sheetPr>
    <outlinePr summaryBelow="1" summaryRight="1"/>
    <pageSetUpPr/>
  </sheetPr>
  <dimension ref="A1:G296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NIFTY LARGEMIDCAP 250 ETF AS ON DECEMBER 31, 2025</t>
        </is>
      </c>
    </row>
    <row r="2" ht="35" customHeight="1">
      <c r="A2" s="75" t="inlineStr">
        <is>
          <t>(An open-ended exchange traded scheme replicating/tracking Nifty LargeMidcap 250 Total Return Index)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HDFC Bank Ltd.</t>
        </is>
      </c>
      <c r="B8" s="30" t="inlineStr">
        <is>
          <t>INE040A01034</t>
        </is>
      </c>
      <c r="C8" s="30" t="inlineStr">
        <is>
          <t>Banks</t>
        </is>
      </c>
      <c r="D8" s="13" t="n">
        <v>51070</v>
      </c>
      <c r="E8" s="14" t="n">
        <v>506.21</v>
      </c>
      <c r="F8" s="15" t="n">
        <v>0.0532</v>
      </c>
      <c r="G8" s="15" t="n"/>
    </row>
    <row r="9">
      <c r="A9" s="12" t="inlineStr">
        <is>
          <t>Reliance Industries Ltd.</t>
        </is>
      </c>
      <c r="B9" s="30" t="inlineStr">
        <is>
          <t>INE002A01018</t>
        </is>
      </c>
      <c r="C9" s="30" t="inlineStr">
        <is>
          <t>Petroleum Products</t>
        </is>
      </c>
      <c r="D9" s="13" t="n">
        <v>22546</v>
      </c>
      <c r="E9" s="14" t="n">
        <v>354.06</v>
      </c>
      <c r="F9" s="15" t="n">
        <v>0.0372</v>
      </c>
      <c r="G9" s="15" t="n"/>
    </row>
    <row r="10">
      <c r="A10" s="12" t="inlineStr">
        <is>
          <t>ICICI Bank Ltd.</t>
        </is>
      </c>
      <c r="B10" s="30" t="inlineStr">
        <is>
          <t>INE090A01021</t>
        </is>
      </c>
      <c r="C10" s="30" t="inlineStr">
        <is>
          <t>Banks</t>
        </is>
      </c>
      <c r="D10" s="13" t="n">
        <v>23846</v>
      </c>
      <c r="E10" s="14" t="n">
        <v>320.23</v>
      </c>
      <c r="F10" s="15" t="n">
        <v>0.0337</v>
      </c>
      <c r="G10" s="15" t="n"/>
    </row>
    <row r="11">
      <c r="A11" s="12" t="inlineStr">
        <is>
          <t>Bharti Airtel Ltd.</t>
        </is>
      </c>
      <c r="B11" s="30" t="inlineStr">
        <is>
          <t>INE397D01024</t>
        </is>
      </c>
      <c r="C11" s="30" t="inlineStr">
        <is>
          <t>Telecom - Services</t>
        </is>
      </c>
      <c r="D11" s="13" t="n">
        <v>9298</v>
      </c>
      <c r="E11" s="14" t="n">
        <v>195.78</v>
      </c>
      <c r="F11" s="15" t="n">
        <v>0.0206</v>
      </c>
      <c r="G11" s="15" t="n"/>
    </row>
    <row r="12">
      <c r="A12" s="12" t="inlineStr">
        <is>
          <t>Infosys Ltd.</t>
        </is>
      </c>
      <c r="B12" s="30" t="inlineStr">
        <is>
          <t>INE009A01021</t>
        </is>
      </c>
      <c r="C12" s="30" t="inlineStr">
        <is>
          <t>IT - Software</t>
        </is>
      </c>
      <c r="D12" s="13" t="n">
        <v>11701</v>
      </c>
      <c r="E12" s="14" t="n">
        <v>189.02</v>
      </c>
      <c r="F12" s="15" t="n">
        <v>0.0199</v>
      </c>
      <c r="G12" s="15" t="n"/>
    </row>
    <row r="13">
      <c r="A13" s="12" t="inlineStr">
        <is>
          <t>Larsen &amp; Toubro Ltd.</t>
        </is>
      </c>
      <c r="B13" s="30" t="inlineStr">
        <is>
          <t>INE018A01030</t>
        </is>
      </c>
      <c r="C13" s="30" t="inlineStr">
        <is>
          <t>Construction</t>
        </is>
      </c>
      <c r="D13" s="13" t="n">
        <v>3921</v>
      </c>
      <c r="E13" s="14" t="n">
        <v>160.11</v>
      </c>
      <c r="F13" s="15" t="n">
        <v>0.0168</v>
      </c>
      <c r="G13" s="15" t="n"/>
    </row>
    <row r="14">
      <c r="A14" s="12" t="inlineStr">
        <is>
          <t>State Bank of India</t>
        </is>
      </c>
      <c r="B14" s="30" t="inlineStr">
        <is>
          <t>INE062A01020</t>
        </is>
      </c>
      <c r="C14" s="30" t="inlineStr">
        <is>
          <t>Banks</t>
        </is>
      </c>
      <c r="D14" s="13" t="n">
        <v>13852</v>
      </c>
      <c r="E14" s="14" t="n">
        <v>136.05</v>
      </c>
      <c r="F14" s="15" t="n">
        <v>0.0143</v>
      </c>
      <c r="G14" s="15" t="n"/>
    </row>
    <row r="15">
      <c r="A15" s="12" t="inlineStr">
        <is>
          <t>BSE Ltd.</t>
        </is>
      </c>
      <c r="B15" s="30" t="inlineStr">
        <is>
          <t>INE118H01025</t>
        </is>
      </c>
      <c r="C15" s="30" t="inlineStr">
        <is>
          <t>Capital Markets</t>
        </is>
      </c>
      <c r="D15" s="13" t="n">
        <v>5045</v>
      </c>
      <c r="E15" s="14" t="n">
        <v>132.79</v>
      </c>
      <c r="F15" s="15" t="n">
        <v>0.014</v>
      </c>
      <c r="G15" s="15" t="n"/>
    </row>
    <row r="16">
      <c r="A16" s="12" t="inlineStr">
        <is>
          <t>ITC Ltd.</t>
        </is>
      </c>
      <c r="B16" s="30" t="inlineStr">
        <is>
          <t>INE154A01025</t>
        </is>
      </c>
      <c r="C16" s="30" t="inlineStr">
        <is>
          <t>Diversified FMCG</t>
        </is>
      </c>
      <c r="D16" s="13" t="n">
        <v>32176</v>
      </c>
      <c r="E16" s="14" t="n">
        <v>129.67</v>
      </c>
      <c r="F16" s="15" t="n">
        <v>0.0136</v>
      </c>
      <c r="G16" s="15" t="n"/>
    </row>
    <row r="17">
      <c r="A17" s="12" t="inlineStr">
        <is>
          <t>Axis Bank Ltd.</t>
        </is>
      </c>
      <c r="B17" s="30" t="inlineStr">
        <is>
          <t>INE238A01034</t>
        </is>
      </c>
      <c r="C17" s="30" t="inlineStr">
        <is>
          <t>Banks</t>
        </is>
      </c>
      <c r="D17" s="13" t="n">
        <v>9569</v>
      </c>
      <c r="E17" s="14" t="n">
        <v>121.47</v>
      </c>
      <c r="F17" s="15" t="n">
        <v>0.0128</v>
      </c>
      <c r="G17" s="15" t="n"/>
    </row>
    <row r="18">
      <c r="A18" s="12" t="inlineStr">
        <is>
          <t>Mahindra &amp; Mahindra Ltd.</t>
        </is>
      </c>
      <c r="B18" s="30" t="inlineStr">
        <is>
          <t>INE101A01026</t>
        </is>
      </c>
      <c r="C18" s="30" t="inlineStr">
        <is>
          <t>Automobiles</t>
        </is>
      </c>
      <c r="D18" s="13" t="n">
        <v>2981</v>
      </c>
      <c r="E18" s="14" t="n">
        <v>110.57</v>
      </c>
      <c r="F18" s="15" t="n">
        <v>0.0116</v>
      </c>
      <c r="G18" s="15" t="n"/>
    </row>
    <row r="19">
      <c r="A19" s="12" t="inlineStr">
        <is>
          <t>Tata Consultancy Services Ltd.</t>
        </is>
      </c>
      <c r="B19" s="30" t="inlineStr">
        <is>
          <t>INE467B01029</t>
        </is>
      </c>
      <c r="C19" s="30" t="inlineStr">
        <is>
          <t>IT - Software</t>
        </is>
      </c>
      <c r="D19" s="13" t="n">
        <v>3409</v>
      </c>
      <c r="E19" s="14" t="n">
        <v>109.3</v>
      </c>
      <c r="F19" s="15" t="n">
        <v>0.0115</v>
      </c>
      <c r="G19" s="15" t="n"/>
    </row>
    <row r="20">
      <c r="A20" s="12" t="inlineStr">
        <is>
          <t>Kotak Mahindra Bank Ltd.</t>
        </is>
      </c>
      <c r="B20" s="30" t="inlineStr">
        <is>
          <t>INE237A01028</t>
        </is>
      </c>
      <c r="C20" s="30" t="inlineStr">
        <is>
          <t>Banks</t>
        </is>
      </c>
      <c r="D20" s="13" t="n">
        <v>4910</v>
      </c>
      <c r="E20" s="14" t="n">
        <v>108.07</v>
      </c>
      <c r="F20" s="15" t="n">
        <v>0.0114</v>
      </c>
      <c r="G20" s="15" t="n"/>
    </row>
    <row r="21">
      <c r="A21" s="12" t="inlineStr">
        <is>
          <t>Hero MotoCorp Ltd.</t>
        </is>
      </c>
      <c r="B21" s="30" t="inlineStr">
        <is>
          <t>INE158A01026</t>
        </is>
      </c>
      <c r="C21" s="30" t="inlineStr">
        <is>
          <t>Automobiles</t>
        </is>
      </c>
      <c r="D21" s="13" t="n">
        <v>1602</v>
      </c>
      <c r="E21" s="14" t="n">
        <v>92.45</v>
      </c>
      <c r="F21" s="15" t="n">
        <v>0.0097</v>
      </c>
      <c r="G21" s="15" t="n"/>
    </row>
    <row r="22">
      <c r="A22" s="12" t="inlineStr">
        <is>
          <t>Bajaj Finance Ltd.</t>
        </is>
      </c>
      <c r="B22" s="30" t="inlineStr">
        <is>
          <t>INE296A01032</t>
        </is>
      </c>
      <c r="C22" s="30" t="inlineStr">
        <is>
          <t>Finance</t>
        </is>
      </c>
      <c r="D22" s="13" t="n">
        <v>8866</v>
      </c>
      <c r="E22" s="14" t="n">
        <v>87.48999999999999</v>
      </c>
      <c r="F22" s="15" t="n">
        <v>0.0092</v>
      </c>
      <c r="G22" s="15" t="n"/>
    </row>
    <row r="23">
      <c r="A23" s="12" t="inlineStr">
        <is>
          <t>Persistent Systems Ltd.</t>
        </is>
      </c>
      <c r="B23" s="30" t="inlineStr">
        <is>
          <t>INE262H01021</t>
        </is>
      </c>
      <c r="C23" s="30" t="inlineStr">
        <is>
          <t>IT - Software</t>
        </is>
      </c>
      <c r="D23" s="13" t="n">
        <v>1343</v>
      </c>
      <c r="E23" s="14" t="n">
        <v>84.23</v>
      </c>
      <c r="F23" s="15" t="n">
        <v>0.0089</v>
      </c>
      <c r="G23" s="15" t="n"/>
    </row>
    <row r="24">
      <c r="A24" s="12" t="inlineStr">
        <is>
          <t>The Federal Bank Ltd.</t>
        </is>
      </c>
      <c r="B24" s="30" t="inlineStr">
        <is>
          <t>INE171A01029</t>
        </is>
      </c>
      <c r="C24" s="30" t="inlineStr">
        <is>
          <t>Banks</t>
        </is>
      </c>
      <c r="D24" s="13" t="n">
        <v>30362</v>
      </c>
      <c r="E24" s="14" t="n">
        <v>81.09999999999999</v>
      </c>
      <c r="F24" s="15" t="n">
        <v>0.008500000000000001</v>
      </c>
      <c r="G24" s="15" t="n"/>
    </row>
    <row r="25">
      <c r="A25" s="12" t="inlineStr">
        <is>
          <t>Suzlon Energy Ltd.</t>
        </is>
      </c>
      <c r="B25" s="30" t="inlineStr">
        <is>
          <t>INE040H01021</t>
        </is>
      </c>
      <c r="C25" s="30" t="inlineStr">
        <is>
          <t>Electrical Equipment</t>
        </is>
      </c>
      <c r="D25" s="13" t="n">
        <v>149790</v>
      </c>
      <c r="E25" s="14" t="n">
        <v>78.89</v>
      </c>
      <c r="F25" s="15" t="n">
        <v>0.0083</v>
      </c>
      <c r="G25" s="15" t="n"/>
    </row>
    <row r="26">
      <c r="A26" s="12" t="inlineStr">
        <is>
          <t>PB Fintech Ltd.</t>
        </is>
      </c>
      <c r="B26" s="30" t="inlineStr">
        <is>
          <t>INE417T01026</t>
        </is>
      </c>
      <c r="C26" s="30" t="inlineStr">
        <is>
          <t>Financial Technology (Fintech)</t>
        </is>
      </c>
      <c r="D26" s="13" t="n">
        <v>4206</v>
      </c>
      <c r="E26" s="14" t="n">
        <v>76.78</v>
      </c>
      <c r="F26" s="15" t="n">
        <v>0.0081</v>
      </c>
      <c r="G26" s="15" t="n"/>
    </row>
    <row r="27">
      <c r="A27" s="12" t="inlineStr">
        <is>
          <t>Cummins India Ltd.</t>
        </is>
      </c>
      <c r="B27" s="30" t="inlineStr">
        <is>
          <t>INE298A01020</t>
        </is>
      </c>
      <c r="C27" s="30" t="inlineStr">
        <is>
          <t>Industrial Products</t>
        </is>
      </c>
      <c r="D27" s="13" t="n">
        <v>1667</v>
      </c>
      <c r="E27" s="14" t="n">
        <v>73.92</v>
      </c>
      <c r="F27" s="15" t="n">
        <v>0.0078</v>
      </c>
      <c r="G27" s="15" t="n"/>
    </row>
    <row r="28">
      <c r="A28" s="12" t="inlineStr">
        <is>
          <t>Maruti Suzuki India Ltd.</t>
        </is>
      </c>
      <c r="B28" s="30" t="inlineStr">
        <is>
          <t>INE585B01010</t>
        </is>
      </c>
      <c r="C28" s="30" t="inlineStr">
        <is>
          <t>Automobiles</t>
        </is>
      </c>
      <c r="D28" s="13" t="n">
        <v>437</v>
      </c>
      <c r="E28" s="14" t="n">
        <v>72.97</v>
      </c>
      <c r="F28" s="15" t="n">
        <v>0.0077</v>
      </c>
      <c r="G28" s="15" t="n"/>
    </row>
    <row r="29">
      <c r="A29" s="12" t="inlineStr">
        <is>
          <t>IndusInd Bank Ltd.</t>
        </is>
      </c>
      <c r="B29" s="30" t="inlineStr">
        <is>
          <t>INE095A01012</t>
        </is>
      </c>
      <c r="C29" s="30" t="inlineStr">
        <is>
          <t>Banks</t>
        </is>
      </c>
      <c r="D29" s="13" t="n">
        <v>8129</v>
      </c>
      <c r="E29" s="14" t="n">
        <v>70.25</v>
      </c>
      <c r="F29" s="15" t="n">
        <v>0.0074</v>
      </c>
      <c r="G29" s="15" t="n"/>
    </row>
    <row r="30">
      <c r="A30" s="12" t="inlineStr">
        <is>
          <t>IDFC First Bank Ltd.</t>
        </is>
      </c>
      <c r="B30" s="30" t="inlineStr">
        <is>
          <t>INE092T01019</t>
        </is>
      </c>
      <c r="C30" s="30" t="inlineStr">
        <is>
          <t>Banks</t>
        </is>
      </c>
      <c r="D30" s="13" t="n">
        <v>81576</v>
      </c>
      <c r="E30" s="14" t="n">
        <v>69.84</v>
      </c>
      <c r="F30" s="15" t="n">
        <v>0.0073</v>
      </c>
      <c r="G30" s="15" t="n"/>
    </row>
    <row r="31">
      <c r="A31" s="12" t="inlineStr">
        <is>
          <t>AU Small Finance Bank Ltd.</t>
        </is>
      </c>
      <c r="B31" s="30" t="inlineStr">
        <is>
          <t>INE949L01017</t>
        </is>
      </c>
      <c r="C31" s="30" t="inlineStr">
        <is>
          <t>Banks</t>
        </is>
      </c>
      <c r="D31" s="13" t="n">
        <v>6965</v>
      </c>
      <c r="E31" s="14" t="n">
        <v>69.27</v>
      </c>
      <c r="F31" s="15" t="n">
        <v>0.0073</v>
      </c>
      <c r="G31" s="15" t="n"/>
    </row>
    <row r="32">
      <c r="A32" s="12" t="inlineStr">
        <is>
          <t>Coforge Ltd.</t>
        </is>
      </c>
      <c r="B32" s="30" t="inlineStr">
        <is>
          <t>INE591G01025</t>
        </is>
      </c>
      <c r="C32" s="30" t="inlineStr">
        <is>
          <t>IT - Software</t>
        </is>
      </c>
      <c r="D32" s="13" t="n">
        <v>4132</v>
      </c>
      <c r="E32" s="14" t="n">
        <v>68.72</v>
      </c>
      <c r="F32" s="15" t="n">
        <v>0.0072</v>
      </c>
      <c r="G32" s="15" t="n"/>
    </row>
    <row r="33">
      <c r="A33" s="12" t="inlineStr">
        <is>
          <t>Hindustan Unilever Ltd.</t>
        </is>
      </c>
      <c r="B33" s="30" t="inlineStr">
        <is>
          <t>INE030A01027</t>
        </is>
      </c>
      <c r="C33" s="30" t="inlineStr">
        <is>
          <t>Diversified FMCG</t>
        </is>
      </c>
      <c r="D33" s="13" t="n">
        <v>2964</v>
      </c>
      <c r="E33" s="14" t="n">
        <v>68.64</v>
      </c>
      <c r="F33" s="15" t="n">
        <v>0.0072</v>
      </c>
      <c r="G33" s="15" t="n"/>
    </row>
    <row r="34">
      <c r="A34" s="12" t="inlineStr">
        <is>
          <t>HDFC Asset Management Company Ltd.</t>
        </is>
      </c>
      <c r="B34" s="30" t="inlineStr">
        <is>
          <t>INE127D01025</t>
        </is>
      </c>
      <c r="C34" s="30" t="inlineStr">
        <is>
          <t>Capital Markets</t>
        </is>
      </c>
      <c r="D34" s="13" t="n">
        <v>2512</v>
      </c>
      <c r="E34" s="14" t="n">
        <v>67.13</v>
      </c>
      <c r="F34" s="15" t="n">
        <v>0.0071</v>
      </c>
      <c r="G34" s="15" t="n"/>
    </row>
    <row r="35">
      <c r="A35" s="12" t="inlineStr">
        <is>
          <t>Indus Towers Ltd.</t>
        </is>
      </c>
      <c r="B35" s="30" t="inlineStr">
        <is>
          <t>INE121J01017</t>
        </is>
      </c>
      <c r="C35" s="30" t="inlineStr">
        <is>
          <t>Telecom - Services</t>
        </is>
      </c>
      <c r="D35" s="13" t="n">
        <v>15973</v>
      </c>
      <c r="E35" s="14" t="n">
        <v>66.89</v>
      </c>
      <c r="F35" s="15" t="n">
        <v>0.007</v>
      </c>
      <c r="G35" s="15" t="n"/>
    </row>
    <row r="36">
      <c r="A36" s="12" t="inlineStr">
        <is>
          <t>Eternal Ltd.</t>
        </is>
      </c>
      <c r="B36" s="30" t="inlineStr">
        <is>
          <t>INE758T01015</t>
        </is>
      </c>
      <c r="C36" s="30" t="inlineStr">
        <is>
          <t>Retailing</t>
        </is>
      </c>
      <c r="D36" s="13" t="n">
        <v>23973</v>
      </c>
      <c r="E36" s="14" t="n">
        <v>66.66</v>
      </c>
      <c r="F36" s="15" t="n">
        <v>0.007</v>
      </c>
      <c r="G36" s="15" t="n"/>
    </row>
    <row r="37">
      <c r="A37" s="12" t="inlineStr">
        <is>
          <t>One 97 Communications Ltd.</t>
        </is>
      </c>
      <c r="B37" s="30" t="inlineStr">
        <is>
          <t>INE982J01020</t>
        </is>
      </c>
      <c r="C37" s="30" t="inlineStr">
        <is>
          <t>Financial Technology (Fintech)</t>
        </is>
      </c>
      <c r="D37" s="13" t="n">
        <v>5000</v>
      </c>
      <c r="E37" s="14" t="n">
        <v>64.95</v>
      </c>
      <c r="F37" s="15" t="n">
        <v>0.0068</v>
      </c>
      <c r="G37" s="15" t="n"/>
    </row>
    <row r="38">
      <c r="A38" s="12" t="inlineStr">
        <is>
          <t>Swiggy Ltd.</t>
        </is>
      </c>
      <c r="B38" s="30" t="inlineStr">
        <is>
          <t>INE00H001014</t>
        </is>
      </c>
      <c r="C38" s="30" t="inlineStr">
        <is>
          <t>Retailing</t>
        </is>
      </c>
      <c r="D38" s="13" t="n">
        <v>16520</v>
      </c>
      <c r="E38" s="14" t="n">
        <v>63.81</v>
      </c>
      <c r="F38" s="15" t="n">
        <v>0.0067</v>
      </c>
      <c r="G38" s="15" t="n"/>
    </row>
    <row r="39">
      <c r="A39" s="12" t="inlineStr">
        <is>
          <t>Ashok Leyland Ltd.</t>
        </is>
      </c>
      <c r="B39" s="30" t="inlineStr">
        <is>
          <t>INE208A01029</t>
        </is>
      </c>
      <c r="C39" s="30" t="inlineStr">
        <is>
          <t>Agricultural, Commercial &amp; Construction Vehicles</t>
        </is>
      </c>
      <c r="D39" s="13" t="n">
        <v>35314</v>
      </c>
      <c r="E39" s="14" t="n">
        <v>63.28</v>
      </c>
      <c r="F39" s="15" t="n">
        <v>0.0066</v>
      </c>
      <c r="G39" s="15" t="n"/>
    </row>
    <row r="40">
      <c r="A40" s="12" t="inlineStr">
        <is>
          <t>Lupin Ltd.</t>
        </is>
      </c>
      <c r="B40" s="30" t="inlineStr">
        <is>
          <t>INE326A01037</t>
        </is>
      </c>
      <c r="C40" s="30" t="inlineStr">
        <is>
          <t>Pharmaceuticals &amp; Biotechnology</t>
        </is>
      </c>
      <c r="D40" s="13" t="n">
        <v>2992</v>
      </c>
      <c r="E40" s="14" t="n">
        <v>63.12</v>
      </c>
      <c r="F40" s="15" t="n">
        <v>0.0066</v>
      </c>
      <c r="G40" s="15" t="n"/>
    </row>
    <row r="41">
      <c r="A41" s="12" t="inlineStr">
        <is>
          <t>Dixon Technologies (India) Ltd.</t>
        </is>
      </c>
      <c r="B41" s="30" t="inlineStr">
        <is>
          <t>INE935N01020</t>
        </is>
      </c>
      <c r="C41" s="30" t="inlineStr">
        <is>
          <t>Consumer Durables</t>
        </is>
      </c>
      <c r="D41" s="13" t="n">
        <v>508</v>
      </c>
      <c r="E41" s="14" t="n">
        <v>61.48</v>
      </c>
      <c r="F41" s="15" t="n">
        <v>0.0065</v>
      </c>
      <c r="G41" s="15" t="n"/>
    </row>
    <row r="42">
      <c r="A42" s="12" t="inlineStr">
        <is>
          <t>Sun Pharmaceutical Industries Ltd.</t>
        </is>
      </c>
      <c r="B42" s="30" t="inlineStr">
        <is>
          <t>INE044A01036</t>
        </is>
      </c>
      <c r="C42" s="30" t="inlineStr">
        <is>
          <t>Pharmaceuticals &amp; Biotechnology</t>
        </is>
      </c>
      <c r="D42" s="13" t="n">
        <v>3535</v>
      </c>
      <c r="E42" s="14" t="n">
        <v>60.79</v>
      </c>
      <c r="F42" s="15" t="n">
        <v>0.0064</v>
      </c>
      <c r="G42" s="15" t="n"/>
    </row>
    <row r="43">
      <c r="A43" s="12" t="inlineStr">
        <is>
          <t>Hindustan Petroleum Corporation Ltd.</t>
        </is>
      </c>
      <c r="B43" s="30" t="inlineStr">
        <is>
          <t>INE094A01015</t>
        </is>
      </c>
      <c r="C43" s="30" t="inlineStr">
        <is>
          <t>Petroleum Products</t>
        </is>
      </c>
      <c r="D43" s="13" t="n">
        <v>11860</v>
      </c>
      <c r="E43" s="14" t="n">
        <v>59.19</v>
      </c>
      <c r="F43" s="15" t="n">
        <v>0.0062</v>
      </c>
      <c r="G43" s="15" t="n"/>
    </row>
    <row r="44">
      <c r="A44" s="12" t="inlineStr">
        <is>
          <t>HCL Technologies Ltd.</t>
        </is>
      </c>
      <c r="B44" s="30" t="inlineStr">
        <is>
          <t>INE860A01027</t>
        </is>
      </c>
      <c r="C44" s="30" t="inlineStr">
        <is>
          <t>IT - Software</t>
        </is>
      </c>
      <c r="D44" s="13" t="n">
        <v>3523</v>
      </c>
      <c r="E44" s="14" t="n">
        <v>57.19</v>
      </c>
      <c r="F44" s="15" t="n">
        <v>0.006</v>
      </c>
      <c r="G44" s="15" t="n"/>
    </row>
    <row r="45">
      <c r="A45" s="12" t="inlineStr">
        <is>
          <t>Fortis Healthcare Ltd.</t>
        </is>
      </c>
      <c r="B45" s="30" t="inlineStr">
        <is>
          <t>INE061F01013</t>
        </is>
      </c>
      <c r="C45" s="30" t="inlineStr">
        <is>
          <t>Healthcare Services</t>
        </is>
      </c>
      <c r="D45" s="13" t="n">
        <v>6432</v>
      </c>
      <c r="E45" s="14" t="n">
        <v>56.86</v>
      </c>
      <c r="F45" s="15" t="n">
        <v>0.006</v>
      </c>
      <c r="G45" s="15" t="n"/>
    </row>
    <row r="46">
      <c r="A46" s="12" t="inlineStr">
        <is>
          <t>Titan Company Ltd.</t>
        </is>
      </c>
      <c r="B46" s="30" t="inlineStr">
        <is>
          <t>INE280A01028</t>
        </is>
      </c>
      <c r="C46" s="30" t="inlineStr">
        <is>
          <t>Consumer Durables</t>
        </is>
      </c>
      <c r="D46" s="13" t="n">
        <v>1378</v>
      </c>
      <c r="E46" s="14" t="n">
        <v>55.83</v>
      </c>
      <c r="F46" s="15" t="n">
        <v>0.0059</v>
      </c>
      <c r="G46" s="15" t="n"/>
    </row>
    <row r="47">
      <c r="A47" s="12" t="inlineStr">
        <is>
          <t>SRF Ltd.</t>
        </is>
      </c>
      <c r="B47" s="30" t="inlineStr">
        <is>
          <t>INE647A01010</t>
        </is>
      </c>
      <c r="C47" s="30" t="inlineStr">
        <is>
          <t>Chemicals &amp; Petrochemicals</t>
        </is>
      </c>
      <c r="D47" s="13" t="n">
        <v>1791</v>
      </c>
      <c r="E47" s="14" t="n">
        <v>55.07</v>
      </c>
      <c r="F47" s="15" t="n">
        <v>0.0058</v>
      </c>
      <c r="G47" s="15" t="n"/>
    </row>
    <row r="48">
      <c r="A48" s="12" t="inlineStr">
        <is>
          <t>UPL Ltd.</t>
        </is>
      </c>
      <c r="B48" s="30" t="inlineStr">
        <is>
          <t>INE628A01036</t>
        </is>
      </c>
      <c r="C48" s="30" t="inlineStr">
        <is>
          <t>Fertilizers &amp; Agrochemicals</t>
        </is>
      </c>
      <c r="D48" s="13" t="n">
        <v>6916</v>
      </c>
      <c r="E48" s="14" t="n">
        <v>54.99</v>
      </c>
      <c r="F48" s="15" t="n">
        <v>0.0058</v>
      </c>
      <c r="G48" s="15" t="n"/>
    </row>
    <row r="49">
      <c r="A49" s="12" t="inlineStr">
        <is>
          <t>Max Financial Services Ltd.</t>
        </is>
      </c>
      <c r="B49" s="30" t="inlineStr">
        <is>
          <t>INE180A01020</t>
        </is>
      </c>
      <c r="C49" s="30" t="inlineStr">
        <is>
          <t>Insurance</t>
        </is>
      </c>
      <c r="D49" s="13" t="n">
        <v>3254</v>
      </c>
      <c r="E49" s="14" t="n">
        <v>54.4</v>
      </c>
      <c r="F49" s="15" t="n">
        <v>0.0057</v>
      </c>
      <c r="G49" s="15" t="n"/>
    </row>
    <row r="50">
      <c r="A50" s="12" t="inlineStr">
        <is>
          <t>NTPC Ltd.</t>
        </is>
      </c>
      <c r="B50" s="30" t="inlineStr">
        <is>
          <t>INE733E01010</t>
        </is>
      </c>
      <c r="C50" s="30" t="inlineStr">
        <is>
          <t>Power</t>
        </is>
      </c>
      <c r="D50" s="13" t="n">
        <v>15829</v>
      </c>
      <c r="E50" s="14" t="n">
        <v>52.16</v>
      </c>
      <c r="F50" s="15" t="n">
        <v>0.0055</v>
      </c>
      <c r="G50" s="15" t="n"/>
    </row>
    <row r="51">
      <c r="A51" s="12" t="inlineStr">
        <is>
          <t>Muthoot Finance Ltd.</t>
        </is>
      </c>
      <c r="B51" s="30" t="inlineStr">
        <is>
          <t>INE414G01012</t>
        </is>
      </c>
      <c r="C51" s="30" t="inlineStr">
        <is>
          <t>Finance</t>
        </is>
      </c>
      <c r="D51" s="13" t="n">
        <v>1324</v>
      </c>
      <c r="E51" s="14" t="n">
        <v>50.47</v>
      </c>
      <c r="F51" s="15" t="n">
        <v>0.0053</v>
      </c>
      <c r="G51" s="15" t="n"/>
    </row>
    <row r="52">
      <c r="A52" s="12" t="inlineStr">
        <is>
          <t>Tata Steel Ltd.</t>
        </is>
      </c>
      <c r="B52" s="30" t="inlineStr">
        <is>
          <t>INE081A01020</t>
        </is>
      </c>
      <c r="C52" s="30" t="inlineStr">
        <is>
          <t>Ferrous Metals</t>
        </is>
      </c>
      <c r="D52" s="13" t="n">
        <v>27596</v>
      </c>
      <c r="E52" s="14" t="n">
        <v>49.69</v>
      </c>
      <c r="F52" s="15" t="n">
        <v>0.0052</v>
      </c>
      <c r="G52" s="15" t="n"/>
    </row>
    <row r="53">
      <c r="A53" s="12" t="inlineStr">
        <is>
          <t>Polycab India Ltd.</t>
        </is>
      </c>
      <c r="B53" s="30" t="inlineStr">
        <is>
          <t>INE455K01017</t>
        </is>
      </c>
      <c r="C53" s="30" t="inlineStr">
        <is>
          <t>Industrial Products</t>
        </is>
      </c>
      <c r="D53" s="13" t="n">
        <v>649</v>
      </c>
      <c r="E53" s="14" t="n">
        <v>49.45</v>
      </c>
      <c r="F53" s="15" t="n">
        <v>0.0052</v>
      </c>
      <c r="G53" s="15" t="n"/>
    </row>
    <row r="54">
      <c r="A54" s="12" t="inlineStr">
        <is>
          <t>Marico Ltd.</t>
        </is>
      </c>
      <c r="B54" s="30" t="inlineStr">
        <is>
          <t>INE196A01026</t>
        </is>
      </c>
      <c r="C54" s="30" t="inlineStr">
        <is>
          <t>Agricultural Food &amp; other Products</t>
        </is>
      </c>
      <c r="D54" s="13" t="n">
        <v>6526</v>
      </c>
      <c r="E54" s="14" t="n">
        <v>48.98</v>
      </c>
      <c r="F54" s="15" t="n">
        <v>0.0051</v>
      </c>
      <c r="G54" s="15" t="n"/>
    </row>
    <row r="55">
      <c r="A55" s="12" t="inlineStr">
        <is>
          <t>Bharat Forge Ltd.</t>
        </is>
      </c>
      <c r="B55" s="30" t="inlineStr">
        <is>
          <t>INE465A01025</t>
        </is>
      </c>
      <c r="C55" s="30" t="inlineStr">
        <is>
          <t>Auto Components</t>
        </is>
      </c>
      <c r="D55" s="13" t="n">
        <v>3290</v>
      </c>
      <c r="E55" s="14" t="n">
        <v>48.38</v>
      </c>
      <c r="F55" s="15" t="n">
        <v>0.0051</v>
      </c>
      <c r="G55" s="15" t="n"/>
    </row>
    <row r="56">
      <c r="A56" s="12" t="inlineStr">
        <is>
          <t>GE Vernova T&amp;D India Limited</t>
        </is>
      </c>
      <c r="B56" s="30" t="inlineStr">
        <is>
          <t>INE200A01026</t>
        </is>
      </c>
      <c r="C56" s="30" t="inlineStr">
        <is>
          <t>Electrical Equipment</t>
        </is>
      </c>
      <c r="D56" s="13" t="n">
        <v>1528</v>
      </c>
      <c r="E56" s="14" t="n">
        <v>47.86</v>
      </c>
      <c r="F56" s="15" t="n">
        <v>0.005</v>
      </c>
      <c r="G56" s="15" t="n"/>
    </row>
    <row r="57">
      <c r="A57" s="12" t="inlineStr">
        <is>
          <t>Bharat Electronics Ltd.</t>
        </is>
      </c>
      <c r="B57" s="30" t="inlineStr">
        <is>
          <t>INE263A01024</t>
        </is>
      </c>
      <c r="C57" s="30" t="inlineStr">
        <is>
          <t>Aerospace &amp; Defense</t>
        </is>
      </c>
      <c r="D57" s="13" t="n">
        <v>11958</v>
      </c>
      <c r="E57" s="14" t="n">
        <v>47.78</v>
      </c>
      <c r="F57" s="15" t="n">
        <v>0.005</v>
      </c>
      <c r="G57" s="15" t="n"/>
    </row>
    <row r="58">
      <c r="A58" s="12" t="inlineStr">
        <is>
          <t>Yes Bank Ltd.</t>
        </is>
      </c>
      <c r="B58" s="30" t="inlineStr">
        <is>
          <t>INE528G01035</t>
        </is>
      </c>
      <c r="C58" s="30" t="inlineStr">
        <is>
          <t>Banks</t>
        </is>
      </c>
      <c r="D58" s="13" t="n">
        <v>217471</v>
      </c>
      <c r="E58" s="14" t="n">
        <v>46.97</v>
      </c>
      <c r="F58" s="15" t="n">
        <v>0.0049</v>
      </c>
      <c r="G58" s="15" t="n"/>
    </row>
    <row r="59">
      <c r="A59" s="12" t="inlineStr">
        <is>
          <t>Ultratech Cement Ltd.</t>
        </is>
      </c>
      <c r="B59" s="30" t="inlineStr">
        <is>
          <t>INE481G01011</t>
        </is>
      </c>
      <c r="C59" s="30" t="inlineStr">
        <is>
          <t>Cement &amp; Cement Products</t>
        </is>
      </c>
      <c r="D59" s="13" t="n">
        <v>396</v>
      </c>
      <c r="E59" s="14" t="n">
        <v>46.66</v>
      </c>
      <c r="F59" s="15" t="n">
        <v>0.0049</v>
      </c>
      <c r="G59" s="15" t="n"/>
    </row>
    <row r="60">
      <c r="A60" s="12" t="inlineStr">
        <is>
          <t>Shriram Finance Ltd.</t>
        </is>
      </c>
      <c r="B60" s="30" t="inlineStr">
        <is>
          <t>INE721A01047</t>
        </is>
      </c>
      <c r="C60" s="30" t="inlineStr">
        <is>
          <t>Finance</t>
        </is>
      </c>
      <c r="D60" s="13" t="n">
        <v>4676</v>
      </c>
      <c r="E60" s="14" t="n">
        <v>46.58</v>
      </c>
      <c r="F60" s="15" t="n">
        <v>0.0049</v>
      </c>
      <c r="G60" s="15" t="n"/>
    </row>
    <row r="61">
      <c r="A61" s="12" t="inlineStr">
        <is>
          <t>GMR Airports Ltd.</t>
        </is>
      </c>
      <c r="B61" s="30" t="inlineStr">
        <is>
          <t>INE776C01039</t>
        </is>
      </c>
      <c r="C61" s="30" t="inlineStr">
        <is>
          <t>Transport Infrastructure</t>
        </is>
      </c>
      <c r="D61" s="13" t="n">
        <v>44043</v>
      </c>
      <c r="E61" s="14" t="n">
        <v>45.97</v>
      </c>
      <c r="F61" s="15" t="n">
        <v>0.0048</v>
      </c>
      <c r="G61" s="15" t="n"/>
    </row>
    <row r="62">
      <c r="A62" s="12" t="inlineStr">
        <is>
          <t>Bharat Heavy Electricals Ltd.</t>
        </is>
      </c>
      <c r="B62" s="30" t="inlineStr">
        <is>
          <t>INE257A01026</t>
        </is>
      </c>
      <c r="C62" s="30" t="inlineStr">
        <is>
          <t>Electrical Equipment</t>
        </is>
      </c>
      <c r="D62" s="13" t="n">
        <v>15863</v>
      </c>
      <c r="E62" s="14" t="n">
        <v>45.6</v>
      </c>
      <c r="F62" s="15" t="n">
        <v>0.0048</v>
      </c>
      <c r="G62" s="15" t="n"/>
    </row>
    <row r="63">
      <c r="A63" s="12" t="inlineStr">
        <is>
          <t>Sundaram Finance Ltd.</t>
        </is>
      </c>
      <c r="B63" s="30" t="inlineStr">
        <is>
          <t>INE660A01013</t>
        </is>
      </c>
      <c r="C63" s="30" t="inlineStr">
        <is>
          <t>Finance</t>
        </is>
      </c>
      <c r="D63" s="13" t="n">
        <v>850</v>
      </c>
      <c r="E63" s="14" t="n">
        <v>44.9</v>
      </c>
      <c r="F63" s="15" t="n">
        <v>0.0047</v>
      </c>
      <c r="G63" s="15" t="n"/>
    </row>
    <row r="64">
      <c r="A64" s="12" t="inlineStr">
        <is>
          <t>FSN E-Commerce Ventures Ltd.</t>
        </is>
      </c>
      <c r="B64" s="30" t="inlineStr">
        <is>
          <t>INE388Y01029</t>
        </is>
      </c>
      <c r="C64" s="30" t="inlineStr">
        <is>
          <t>Retailing</t>
        </is>
      </c>
      <c r="D64" s="13" t="n">
        <v>16858</v>
      </c>
      <c r="E64" s="14" t="n">
        <v>44.7</v>
      </c>
      <c r="F64" s="15" t="n">
        <v>0.0047</v>
      </c>
      <c r="G64" s="15" t="n"/>
    </row>
    <row r="65">
      <c r="A65" s="12" t="inlineStr">
        <is>
          <t>APL Apollo Tubes Ltd.</t>
        </is>
      </c>
      <c r="B65" s="30" t="inlineStr">
        <is>
          <t>INE702C01027</t>
        </is>
      </c>
      <c r="C65" s="30" t="inlineStr">
        <is>
          <t>Industrial Products</t>
        </is>
      </c>
      <c r="D65" s="13" t="n">
        <v>2243</v>
      </c>
      <c r="E65" s="14" t="n">
        <v>42.93</v>
      </c>
      <c r="F65" s="15" t="n">
        <v>0.0045</v>
      </c>
      <c r="G65" s="15" t="n"/>
    </row>
    <row r="66">
      <c r="A66" s="12" t="inlineStr">
        <is>
          <t>Hindalco Industries Ltd.</t>
        </is>
      </c>
      <c r="B66" s="30" t="inlineStr">
        <is>
          <t>INE038A01020</t>
        </is>
      </c>
      <c r="C66" s="30" t="inlineStr">
        <is>
          <t>Non - Ferrous Metals</t>
        </is>
      </c>
      <c r="D66" s="13" t="n">
        <v>4830</v>
      </c>
      <c r="E66" s="14" t="n">
        <v>42.83</v>
      </c>
      <c r="F66" s="15" t="n">
        <v>0.0045</v>
      </c>
      <c r="G66" s="15" t="n"/>
    </row>
    <row r="67">
      <c r="A67" s="12" t="inlineStr">
        <is>
          <t>The Phoenix Mills Ltd.</t>
        </is>
      </c>
      <c r="B67" s="30" t="inlineStr">
        <is>
          <t>INE211B01039</t>
        </is>
      </c>
      <c r="C67" s="30" t="inlineStr">
        <is>
          <t>Realty</t>
        </is>
      </c>
      <c r="D67" s="13" t="n">
        <v>2304</v>
      </c>
      <c r="E67" s="14" t="n">
        <v>42.7</v>
      </c>
      <c r="F67" s="15" t="n">
        <v>0.0045</v>
      </c>
      <c r="G67" s="15" t="n"/>
    </row>
    <row r="68">
      <c r="A68" s="12" t="inlineStr">
        <is>
          <t>Asian Paints Ltd.</t>
        </is>
      </c>
      <c r="B68" s="30" t="inlineStr">
        <is>
          <t>INE021A01026</t>
        </is>
      </c>
      <c r="C68" s="30" t="inlineStr">
        <is>
          <t>Consumer Durables</t>
        </is>
      </c>
      <c r="D68" s="13" t="n">
        <v>1510</v>
      </c>
      <c r="E68" s="14" t="n">
        <v>41.82</v>
      </c>
      <c r="F68" s="15" t="n">
        <v>0.0044</v>
      </c>
      <c r="G68" s="15" t="n"/>
    </row>
    <row r="69">
      <c r="A69" s="12" t="inlineStr">
        <is>
          <t>Aurobindo Pharma Ltd.</t>
        </is>
      </c>
      <c r="B69" s="30" t="inlineStr">
        <is>
          <t>INE406A01037</t>
        </is>
      </c>
      <c r="C69" s="30" t="inlineStr">
        <is>
          <t>Pharmaceuticals &amp; Biotechnology</t>
        </is>
      </c>
      <c r="D69" s="13" t="n">
        <v>3452</v>
      </c>
      <c r="E69" s="14" t="n">
        <v>40.84</v>
      </c>
      <c r="F69" s="15" t="n">
        <v>0.0043</v>
      </c>
      <c r="G69" s="15" t="n"/>
    </row>
    <row r="70">
      <c r="A70" s="12" t="inlineStr">
        <is>
          <t>Power Grid Corporation of India Ltd.</t>
        </is>
      </c>
      <c r="B70" s="30" t="inlineStr">
        <is>
          <t>INE752E01010</t>
        </is>
      </c>
      <c r="C70" s="30" t="inlineStr">
        <is>
          <t>Power</t>
        </is>
      </c>
      <c r="D70" s="13" t="n">
        <v>15122</v>
      </c>
      <c r="E70" s="14" t="n">
        <v>40.01</v>
      </c>
      <c r="F70" s="15" t="n">
        <v>0.0042</v>
      </c>
      <c r="G70" s="15" t="n"/>
    </row>
    <row r="71">
      <c r="A71" s="12" t="inlineStr">
        <is>
          <t>Alkem Laboratories Ltd.</t>
        </is>
      </c>
      <c r="B71" s="30" t="inlineStr">
        <is>
          <t>INE540L01014</t>
        </is>
      </c>
      <c r="C71" s="30" t="inlineStr">
        <is>
          <t>Pharmaceuticals &amp; Biotechnology</t>
        </is>
      </c>
      <c r="D71" s="13" t="n">
        <v>722</v>
      </c>
      <c r="E71" s="14" t="n">
        <v>39.76</v>
      </c>
      <c r="F71" s="15" t="n">
        <v>0.0042</v>
      </c>
      <c r="G71" s="15" t="n"/>
    </row>
    <row r="72">
      <c r="A72" s="12" t="inlineStr">
        <is>
          <t>Mphasis Ltd.</t>
        </is>
      </c>
      <c r="B72" s="30" t="inlineStr">
        <is>
          <t>INE356A01018</t>
        </is>
      </c>
      <c r="C72" s="30" t="inlineStr">
        <is>
          <t>IT - Software</t>
        </is>
      </c>
      <c r="D72" s="13" t="n">
        <v>1407</v>
      </c>
      <c r="E72" s="14" t="n">
        <v>39.27</v>
      </c>
      <c r="F72" s="15" t="n">
        <v>0.0041</v>
      </c>
      <c r="G72" s="15" t="n"/>
    </row>
    <row r="73">
      <c r="A73" s="12" t="inlineStr">
        <is>
          <t>Bajaj Finserv Ltd.</t>
        </is>
      </c>
      <c r="B73" s="30" t="inlineStr">
        <is>
          <t>INE918I01026</t>
        </is>
      </c>
      <c r="C73" s="30" t="inlineStr">
        <is>
          <t>Finance</t>
        </is>
      </c>
      <c r="D73" s="13" t="n">
        <v>1909</v>
      </c>
      <c r="E73" s="14" t="n">
        <v>38.94</v>
      </c>
      <c r="F73" s="15" t="n">
        <v>0.0041</v>
      </c>
      <c r="G73" s="15" t="n"/>
    </row>
    <row r="74">
      <c r="A74" s="12" t="inlineStr">
        <is>
          <t>Voltas Ltd.</t>
        </is>
      </c>
      <c r="B74" s="30" t="inlineStr">
        <is>
          <t>INE226A01021</t>
        </is>
      </c>
      <c r="C74" s="30" t="inlineStr">
        <is>
          <t>Consumer Durables</t>
        </is>
      </c>
      <c r="D74" s="13" t="n">
        <v>2811</v>
      </c>
      <c r="E74" s="14" t="n">
        <v>38.26</v>
      </c>
      <c r="F74" s="15" t="n">
        <v>0.004</v>
      </c>
      <c r="G74" s="15" t="n"/>
    </row>
    <row r="75">
      <c r="A75" s="12" t="inlineStr">
        <is>
          <t>MRF Ltd.</t>
        </is>
      </c>
      <c r="B75" s="30" t="inlineStr">
        <is>
          <t>INE883A01011</t>
        </is>
      </c>
      <c r="C75" s="30" t="inlineStr">
        <is>
          <t>Auto Components</t>
        </is>
      </c>
      <c r="D75" s="13" t="n">
        <v>25</v>
      </c>
      <c r="E75" s="14" t="n">
        <v>38.21</v>
      </c>
      <c r="F75" s="15" t="n">
        <v>0.004</v>
      </c>
      <c r="G75" s="15" t="n"/>
    </row>
    <row r="76">
      <c r="A76" s="12" t="inlineStr">
        <is>
          <t>InterGlobe Aviation Ltd.</t>
        </is>
      </c>
      <c r="B76" s="30" t="inlineStr">
        <is>
          <t>INE646L01027</t>
        </is>
      </c>
      <c r="C76" s="30" t="inlineStr">
        <is>
          <t>Transport Services</t>
        </is>
      </c>
      <c r="D76" s="13" t="n">
        <v>755</v>
      </c>
      <c r="E76" s="14" t="n">
        <v>38.2</v>
      </c>
      <c r="F76" s="15" t="n">
        <v>0.004</v>
      </c>
      <c r="G76" s="15" t="n"/>
    </row>
    <row r="77">
      <c r="A77" s="12" t="inlineStr">
        <is>
          <t>Glenmark Pharmaceuticals Ltd.</t>
        </is>
      </c>
      <c r="B77" s="30" t="inlineStr">
        <is>
          <t>INE935A01035</t>
        </is>
      </c>
      <c r="C77" s="30" t="inlineStr">
        <is>
          <t>Pharmaceuticals &amp; Biotechnology</t>
        </is>
      </c>
      <c r="D77" s="13" t="n">
        <v>1859</v>
      </c>
      <c r="E77" s="14" t="n">
        <v>37.83</v>
      </c>
      <c r="F77" s="15" t="n">
        <v>0.004</v>
      </c>
      <c r="G77" s="15" t="n"/>
    </row>
    <row r="78">
      <c r="A78" s="12" t="inlineStr">
        <is>
          <t>360 One Wam Ltd.</t>
        </is>
      </c>
      <c r="B78" s="30" t="inlineStr">
        <is>
          <t>INE466L01038</t>
        </is>
      </c>
      <c r="C78" s="30" t="inlineStr">
        <is>
          <t>Capital Markets</t>
        </is>
      </c>
      <c r="D78" s="13" t="n">
        <v>3132</v>
      </c>
      <c r="E78" s="14" t="n">
        <v>37.27</v>
      </c>
      <c r="F78" s="15" t="n">
        <v>0.0039</v>
      </c>
      <c r="G78" s="15" t="n"/>
    </row>
    <row r="79">
      <c r="A79" s="12" t="inlineStr">
        <is>
          <t>Godrej Properties Ltd.</t>
        </is>
      </c>
      <c r="B79" s="30" t="inlineStr">
        <is>
          <t>INE484J01027</t>
        </is>
      </c>
      <c r="C79" s="30" t="inlineStr">
        <is>
          <t>Realty</t>
        </is>
      </c>
      <c r="D79" s="13" t="n">
        <v>1842</v>
      </c>
      <c r="E79" s="14" t="n">
        <v>36.92</v>
      </c>
      <c r="F79" s="15" t="n">
        <v>0.0039</v>
      </c>
      <c r="G79" s="15" t="n"/>
    </row>
    <row r="80">
      <c r="A80" s="12" t="inlineStr">
        <is>
          <t>Union Bank of India</t>
        </is>
      </c>
      <c r="B80" s="30" t="inlineStr">
        <is>
          <t>INE692A01016</t>
        </is>
      </c>
      <c r="C80" s="30" t="inlineStr">
        <is>
          <t>Banks</t>
        </is>
      </c>
      <c r="D80" s="13" t="n">
        <v>23852</v>
      </c>
      <c r="E80" s="14" t="n">
        <v>36.67</v>
      </c>
      <c r="F80" s="15" t="n">
        <v>0.0039</v>
      </c>
      <c r="G80" s="15" t="n"/>
    </row>
    <row r="81">
      <c r="A81" s="12" t="inlineStr">
        <is>
          <t>Dabur India Ltd.</t>
        </is>
      </c>
      <c r="B81" s="30" t="inlineStr">
        <is>
          <t>INE016A01026</t>
        </is>
      </c>
      <c r="C81" s="30" t="inlineStr">
        <is>
          <t>Personal Products</t>
        </is>
      </c>
      <c r="D81" s="13" t="n">
        <v>7273</v>
      </c>
      <c r="E81" s="14" t="n">
        <v>36.63</v>
      </c>
      <c r="F81" s="15" t="n">
        <v>0.0038</v>
      </c>
      <c r="G81" s="15" t="n"/>
    </row>
    <row r="82">
      <c r="A82" s="12" t="inlineStr">
        <is>
          <t>Vodafone Idea Ltd.</t>
        </is>
      </c>
      <c r="B82" s="30" t="inlineStr">
        <is>
          <t>INE669E01016</t>
        </is>
      </c>
      <c r="C82" s="30" t="inlineStr">
        <is>
          <t>Telecom - Services</t>
        </is>
      </c>
      <c r="D82" s="13" t="n">
        <v>340272</v>
      </c>
      <c r="E82" s="14" t="n">
        <v>36.61</v>
      </c>
      <c r="F82" s="15" t="n">
        <v>0.0038</v>
      </c>
      <c r="G82" s="15" t="n"/>
    </row>
    <row r="83">
      <c r="A83" s="12" t="inlineStr">
        <is>
          <t>JSW Steel Ltd.</t>
        </is>
      </c>
      <c r="B83" s="30" t="inlineStr">
        <is>
          <t>INE019A01038</t>
        </is>
      </c>
      <c r="C83" s="30" t="inlineStr">
        <is>
          <t>Ferrous Metals</t>
        </is>
      </c>
      <c r="D83" s="13" t="n">
        <v>3136</v>
      </c>
      <c r="E83" s="14" t="n">
        <v>36.53</v>
      </c>
      <c r="F83" s="15" t="n">
        <v>0.0038</v>
      </c>
      <c r="G83" s="15" t="n"/>
    </row>
    <row r="84">
      <c r="A84" s="12" t="inlineStr">
        <is>
          <t>Indian Bank</t>
        </is>
      </c>
      <c r="B84" s="30" t="inlineStr">
        <is>
          <t>INE562A01011</t>
        </is>
      </c>
      <c r="C84" s="30" t="inlineStr">
        <is>
          <t>Banks</t>
        </is>
      </c>
      <c r="D84" s="13" t="n">
        <v>4363</v>
      </c>
      <c r="E84" s="14" t="n">
        <v>36.53</v>
      </c>
      <c r="F84" s="15" t="n">
        <v>0.0038</v>
      </c>
      <c r="G84" s="15" t="n"/>
    </row>
    <row r="85">
      <c r="A85" s="12" t="inlineStr">
        <is>
          <t>Grasim Industries Ltd.</t>
        </is>
      </c>
      <c r="B85" s="30" t="inlineStr">
        <is>
          <t>INE047A01021</t>
        </is>
      </c>
      <c r="C85" s="30" t="inlineStr">
        <is>
          <t>Cement &amp; Cement Products</t>
        </is>
      </c>
      <c r="D85" s="13" t="n">
        <v>1275</v>
      </c>
      <c r="E85" s="14" t="n">
        <v>36.07</v>
      </c>
      <c r="F85" s="15" t="n">
        <v>0.0038</v>
      </c>
      <c r="G85" s="15" t="n"/>
    </row>
    <row r="86">
      <c r="A86" s="12" t="inlineStr">
        <is>
          <t>Vishal Mega Mart Ltd</t>
        </is>
      </c>
      <c r="B86" s="30" t="inlineStr">
        <is>
          <t>INE01EA01019</t>
        </is>
      </c>
      <c r="C86" s="30" t="inlineStr">
        <is>
          <t>Retailing</t>
        </is>
      </c>
      <c r="D86" s="13" t="n">
        <v>26258</v>
      </c>
      <c r="E86" s="14" t="n">
        <v>35.81</v>
      </c>
      <c r="F86" s="15" t="n">
        <v>0.0038</v>
      </c>
      <c r="G86" s="15" t="n"/>
    </row>
    <row r="87">
      <c r="A87" s="12" t="inlineStr">
        <is>
          <t>NMDC Ltd.</t>
        </is>
      </c>
      <c r="B87" s="30" t="inlineStr">
        <is>
          <t>INE584A01023</t>
        </is>
      </c>
      <c r="C87" s="30" t="inlineStr">
        <is>
          <t>Minerals &amp; Mining</t>
        </is>
      </c>
      <c r="D87" s="13" t="n">
        <v>42655</v>
      </c>
      <c r="E87" s="14" t="n">
        <v>35.48</v>
      </c>
      <c r="F87" s="15" t="n">
        <v>0.0037</v>
      </c>
      <c r="G87" s="15" t="n"/>
    </row>
    <row r="88">
      <c r="A88" s="12" t="inlineStr">
        <is>
          <t>Waaree Energies Ltd.</t>
        </is>
      </c>
      <c r="B88" s="30" t="inlineStr">
        <is>
          <t>INE377N01017</t>
        </is>
      </c>
      <c r="C88" s="30" t="inlineStr">
        <is>
          <t>Electrical Equipment</t>
        </is>
      </c>
      <c r="D88" s="13" t="n">
        <v>1181</v>
      </c>
      <c r="E88" s="14" t="n">
        <v>35.05</v>
      </c>
      <c r="F88" s="15" t="n">
        <v>0.0037</v>
      </c>
      <c r="G88" s="15" t="n"/>
    </row>
    <row r="89">
      <c r="A89" s="12" t="inlineStr">
        <is>
          <t>National Aluminium Company Ltd.</t>
        </is>
      </c>
      <c r="B89" s="30" t="inlineStr">
        <is>
          <t>INE139A01034</t>
        </is>
      </c>
      <c r="C89" s="30" t="inlineStr">
        <is>
          <t>Non - Ferrous Metals</t>
        </is>
      </c>
      <c r="D89" s="13" t="n">
        <v>11068</v>
      </c>
      <c r="E89" s="14" t="n">
        <v>34.79</v>
      </c>
      <c r="F89" s="15" t="n">
        <v>0.0037</v>
      </c>
      <c r="G89" s="15" t="n"/>
    </row>
    <row r="90">
      <c r="A90" s="12" t="inlineStr">
        <is>
          <t>Bajaj Auto Ltd.</t>
        </is>
      </c>
      <c r="B90" s="30" t="inlineStr">
        <is>
          <t>INE917I01010</t>
        </is>
      </c>
      <c r="C90" s="30" t="inlineStr">
        <is>
          <t>Automobiles</t>
        </is>
      </c>
      <c r="D90" s="13" t="n">
        <v>370</v>
      </c>
      <c r="E90" s="14" t="n">
        <v>34.57</v>
      </c>
      <c r="F90" s="15" t="n">
        <v>0.0036</v>
      </c>
      <c r="G90" s="15" t="n"/>
    </row>
    <row r="91">
      <c r="A91" s="12" t="inlineStr">
        <is>
          <t>Tube Investments Of India Ltd.</t>
        </is>
      </c>
      <c r="B91" s="30" t="inlineStr">
        <is>
          <t>INE974X01010</t>
        </is>
      </c>
      <c r="C91" s="30" t="inlineStr">
        <is>
          <t>Auto Components</t>
        </is>
      </c>
      <c r="D91" s="13" t="n">
        <v>1319</v>
      </c>
      <c r="E91" s="14" t="n">
        <v>34.48</v>
      </c>
      <c r="F91" s="15" t="n">
        <v>0.0036</v>
      </c>
      <c r="G91" s="15" t="n"/>
    </row>
    <row r="92">
      <c r="A92" s="12" t="inlineStr">
        <is>
          <t>Vedanta Ltd.</t>
        </is>
      </c>
      <c r="B92" s="30" t="inlineStr">
        <is>
          <t>INE205A01025</t>
        </is>
      </c>
      <c r="C92" s="30" t="inlineStr">
        <is>
          <t>Diversified Metals</t>
        </is>
      </c>
      <c r="D92" s="13" t="n">
        <v>5664</v>
      </c>
      <c r="E92" s="14" t="n">
        <v>34.23</v>
      </c>
      <c r="F92" s="15" t="n">
        <v>0.0036</v>
      </c>
      <c r="G92" s="15" t="n"/>
    </row>
    <row r="93">
      <c r="A93" s="12" t="inlineStr">
        <is>
          <t>Adani Ports &amp; Special Economic Zone Ltd.</t>
        </is>
      </c>
      <c r="B93" s="30" t="inlineStr">
        <is>
          <t>INE742F01042</t>
        </is>
      </c>
      <c r="C93" s="30" t="inlineStr">
        <is>
          <t>Transport Infrastructure</t>
        </is>
      </c>
      <c r="D93" s="13" t="n">
        <v>2315</v>
      </c>
      <c r="E93" s="14" t="n">
        <v>34.03</v>
      </c>
      <c r="F93" s="15" t="n">
        <v>0.0036</v>
      </c>
      <c r="G93" s="15" t="n"/>
    </row>
    <row r="94">
      <c r="A94" s="12" t="inlineStr">
        <is>
          <t>KEI Industries Ltd.</t>
        </is>
      </c>
      <c r="B94" s="30" t="inlineStr">
        <is>
          <t>INE878B01027</t>
        </is>
      </c>
      <c r="C94" s="30" t="inlineStr">
        <is>
          <t>Industrial Products</t>
        </is>
      </c>
      <c r="D94" s="13" t="n">
        <v>761</v>
      </c>
      <c r="E94" s="14" t="n">
        <v>33.94</v>
      </c>
      <c r="F94" s="15" t="n">
        <v>0.0036</v>
      </c>
      <c r="G94" s="15" t="n"/>
    </row>
    <row r="95">
      <c r="A95" s="12" t="inlineStr">
        <is>
          <t>Aditya Birla Capital Ltd.</t>
        </is>
      </c>
      <c r="B95" s="30" t="inlineStr">
        <is>
          <t>INE674K01013</t>
        </is>
      </c>
      <c r="C95" s="30" t="inlineStr">
        <is>
          <t>Finance</t>
        </is>
      </c>
      <c r="D95" s="13" t="n">
        <v>9469</v>
      </c>
      <c r="E95" s="14" t="n">
        <v>33.87</v>
      </c>
      <c r="F95" s="15" t="n">
        <v>0.0036</v>
      </c>
      <c r="G95" s="15" t="n"/>
    </row>
    <row r="96">
      <c r="A96" s="12" t="inlineStr">
        <is>
          <t>Tech Mahindra Ltd.</t>
        </is>
      </c>
      <c r="B96" s="30" t="inlineStr">
        <is>
          <t>INE669C01036</t>
        </is>
      </c>
      <c r="C96" s="30" t="inlineStr">
        <is>
          <t>IT - Software</t>
        </is>
      </c>
      <c r="D96" s="13" t="n">
        <v>2120</v>
      </c>
      <c r="E96" s="14" t="n">
        <v>33.73</v>
      </c>
      <c r="F96" s="15" t="n">
        <v>0.0035</v>
      </c>
      <c r="G96" s="15" t="n"/>
    </row>
    <row r="97">
      <c r="A97" s="12" t="inlineStr">
        <is>
          <t>Colgate Palmolive (India) Ltd.</t>
        </is>
      </c>
      <c r="B97" s="30" t="inlineStr">
        <is>
          <t>INE259A01022</t>
        </is>
      </c>
      <c r="C97" s="30" t="inlineStr">
        <is>
          <t>Personal Products</t>
        </is>
      </c>
      <c r="D97" s="13" t="n">
        <v>1625</v>
      </c>
      <c r="E97" s="14" t="n">
        <v>33.73</v>
      </c>
      <c r="F97" s="15" t="n">
        <v>0.0035</v>
      </c>
      <c r="G97" s="15" t="n"/>
    </row>
    <row r="98">
      <c r="A98" s="12" t="inlineStr">
        <is>
          <t>Eicher Motors Ltd.</t>
        </is>
      </c>
      <c r="B98" s="30" t="inlineStr">
        <is>
          <t>INE066A01021</t>
        </is>
      </c>
      <c r="C98" s="30" t="inlineStr">
        <is>
          <t>Automobiles</t>
        </is>
      </c>
      <c r="D98" s="13" t="n">
        <v>460</v>
      </c>
      <c r="E98" s="14" t="n">
        <v>33.64</v>
      </c>
      <c r="F98" s="15" t="n">
        <v>0.0035</v>
      </c>
      <c r="G98" s="15" t="n"/>
    </row>
    <row r="99">
      <c r="A99" s="12" t="inlineStr">
        <is>
          <t>Prestige Estates Projects Ltd.</t>
        </is>
      </c>
      <c r="B99" s="30" t="inlineStr">
        <is>
          <t>INE811K01011</t>
        </is>
      </c>
      <c r="C99" s="30" t="inlineStr">
        <is>
          <t>Realty</t>
        </is>
      </c>
      <c r="D99" s="13" t="n">
        <v>2083</v>
      </c>
      <c r="E99" s="14" t="n">
        <v>33.22</v>
      </c>
      <c r="F99" s="15" t="n">
        <v>0.0035</v>
      </c>
      <c r="G99" s="15" t="n"/>
    </row>
    <row r="100">
      <c r="A100" s="12" t="inlineStr">
        <is>
          <t>Jindal Stainless Ltd.</t>
        </is>
      </c>
      <c r="B100" s="30" t="inlineStr">
        <is>
          <t>INE220G01021</t>
        </is>
      </c>
      <c r="C100" s="30" t="inlineStr">
        <is>
          <t>Ferrous Metals</t>
        </is>
      </c>
      <c r="D100" s="13" t="n">
        <v>3947</v>
      </c>
      <c r="E100" s="14" t="n">
        <v>33.13</v>
      </c>
      <c r="F100" s="15" t="n">
        <v>0.0035</v>
      </c>
      <c r="G100" s="15" t="n"/>
    </row>
    <row r="101">
      <c r="A101" s="12" t="inlineStr">
        <is>
          <t>Coromandel International Ltd.</t>
        </is>
      </c>
      <c r="B101" s="30" t="inlineStr">
        <is>
          <t>INE169A01031</t>
        </is>
      </c>
      <c r="C101" s="30" t="inlineStr">
        <is>
          <t>Fertilizers &amp; Agrochemicals</t>
        </is>
      </c>
      <c r="D101" s="13" t="n">
        <v>1460</v>
      </c>
      <c r="E101" s="14" t="n">
        <v>33.09</v>
      </c>
      <c r="F101" s="15" t="n">
        <v>0.0035</v>
      </c>
      <c r="G101" s="15" t="n"/>
    </row>
    <row r="102">
      <c r="A102" s="12" t="inlineStr">
        <is>
          <t>Mahindra &amp; Mahindra Financial Services Ltd</t>
        </is>
      </c>
      <c r="B102" s="30" t="inlineStr">
        <is>
          <t>INE774D01024</t>
        </is>
      </c>
      <c r="C102" s="30" t="inlineStr">
        <is>
          <t>Finance</t>
        </is>
      </c>
      <c r="D102" s="13" t="n">
        <v>8164</v>
      </c>
      <c r="E102" s="14" t="n">
        <v>32.9</v>
      </c>
      <c r="F102" s="15" t="n">
        <v>0.0035</v>
      </c>
      <c r="G102" s="15" t="n"/>
    </row>
    <row r="103">
      <c r="A103" s="12" t="inlineStr">
        <is>
          <t>ICICI Prudential Life Insurance Co Ltd.</t>
        </is>
      </c>
      <c r="B103" s="30" t="inlineStr">
        <is>
          <t>INE726G01019</t>
        </is>
      </c>
      <c r="C103" s="30" t="inlineStr">
        <is>
          <t>Insurance</t>
        </is>
      </c>
      <c r="D103" s="13" t="n">
        <v>4850</v>
      </c>
      <c r="E103" s="14" t="n">
        <v>32.41</v>
      </c>
      <c r="F103" s="15" t="n">
        <v>0.0034</v>
      </c>
      <c r="G103" s="15" t="n"/>
    </row>
    <row r="104">
      <c r="A104" s="12" t="inlineStr">
        <is>
          <t>PI Industries Ltd.</t>
        </is>
      </c>
      <c r="B104" s="30" t="inlineStr">
        <is>
          <t>INE603J01030</t>
        </is>
      </c>
      <c r="C104" s="30" t="inlineStr">
        <is>
          <t>Fertilizers &amp; Agrochemicals</t>
        </is>
      </c>
      <c r="D104" s="13" t="n">
        <v>1000</v>
      </c>
      <c r="E104" s="14" t="n">
        <v>32.38</v>
      </c>
      <c r="F104" s="15" t="n">
        <v>0.0034</v>
      </c>
      <c r="G104" s="15" t="n"/>
    </row>
    <row r="105">
      <c r="A105" s="12" t="inlineStr">
        <is>
          <t>Jio Financial Services Ltd.</t>
        </is>
      </c>
      <c r="B105" s="30" t="inlineStr">
        <is>
          <t>INE758E01017</t>
        </is>
      </c>
      <c r="C105" s="30" t="inlineStr">
        <is>
          <t>Finance</t>
        </is>
      </c>
      <c r="D105" s="13" t="n">
        <v>10945</v>
      </c>
      <c r="E105" s="14" t="n">
        <v>32.28</v>
      </c>
      <c r="F105" s="15" t="n">
        <v>0.0034</v>
      </c>
      <c r="G105" s="15" t="n"/>
    </row>
    <row r="106">
      <c r="A106" s="12" t="inlineStr">
        <is>
          <t>L&amp;T Finance Ltd.</t>
        </is>
      </c>
      <c r="B106" s="30" t="inlineStr">
        <is>
          <t>INE498L01015</t>
        </is>
      </c>
      <c r="C106" s="30" t="inlineStr">
        <is>
          <t>Finance</t>
        </is>
      </c>
      <c r="D106" s="13" t="n">
        <v>10096</v>
      </c>
      <c r="E106" s="14" t="n">
        <v>31.9</v>
      </c>
      <c r="F106" s="15" t="n">
        <v>0.0034</v>
      </c>
      <c r="G106" s="15" t="n"/>
    </row>
    <row r="107">
      <c r="A107" s="12" t="inlineStr">
        <is>
          <t>SBI Cards &amp; Payment Services Ltd.</t>
        </is>
      </c>
      <c r="B107" s="30" t="inlineStr">
        <is>
          <t>INE018E01016</t>
        </is>
      </c>
      <c r="C107" s="30" t="inlineStr">
        <is>
          <t>Finance</t>
        </is>
      </c>
      <c r="D107" s="13" t="n">
        <v>3701</v>
      </c>
      <c r="E107" s="14" t="n">
        <v>31.89</v>
      </c>
      <c r="F107" s="15" t="n">
        <v>0.0034</v>
      </c>
      <c r="G107" s="15" t="n"/>
    </row>
    <row r="108">
      <c r="A108" s="12" t="inlineStr">
        <is>
          <t>Trent Ltd.</t>
        </is>
      </c>
      <c r="B108" s="30" t="inlineStr">
        <is>
          <t>INE849A01020</t>
        </is>
      </c>
      <c r="C108" s="30" t="inlineStr">
        <is>
          <t>Retailing</t>
        </is>
      </c>
      <c r="D108" s="13" t="n">
        <v>741</v>
      </c>
      <c r="E108" s="14" t="n">
        <v>31.71</v>
      </c>
      <c r="F108" s="15" t="n">
        <v>0.0033</v>
      </c>
      <c r="G108" s="15" t="n"/>
    </row>
    <row r="109">
      <c r="A109" s="12" t="inlineStr">
        <is>
          <t>Oil &amp; Natural Gas Corporation Ltd.</t>
        </is>
      </c>
      <c r="B109" s="30" t="inlineStr">
        <is>
          <t>INE213A01029</t>
        </is>
      </c>
      <c r="C109" s="30" t="inlineStr">
        <is>
          <t>Oil</t>
        </is>
      </c>
      <c r="D109" s="13" t="n">
        <v>12969</v>
      </c>
      <c r="E109" s="14" t="n">
        <v>31.17</v>
      </c>
      <c r="F109" s="15" t="n">
        <v>0.0033</v>
      </c>
      <c r="G109" s="15" t="n"/>
    </row>
    <row r="110">
      <c r="A110" s="12" t="inlineStr">
        <is>
          <t>NHPC Ltd.</t>
        </is>
      </c>
      <c r="B110" s="30" t="inlineStr">
        <is>
          <t>INE848E01016</t>
        </is>
      </c>
      <c r="C110" s="30" t="inlineStr">
        <is>
          <t>Power</t>
        </is>
      </c>
      <c r="D110" s="13" t="n">
        <v>39048</v>
      </c>
      <c r="E110" s="14" t="n">
        <v>30.93</v>
      </c>
      <c r="F110" s="15" t="n">
        <v>0.0033</v>
      </c>
      <c r="G110" s="15" t="n"/>
    </row>
    <row r="111">
      <c r="A111" s="12" t="inlineStr">
        <is>
          <t>Nestle India Ltd.</t>
        </is>
      </c>
      <c r="B111" s="30" t="inlineStr">
        <is>
          <t>INE239A01024</t>
        </is>
      </c>
      <c r="C111" s="30" t="inlineStr">
        <is>
          <t>Food Products</t>
        </is>
      </c>
      <c r="D111" s="13" t="n">
        <v>2394</v>
      </c>
      <c r="E111" s="14" t="n">
        <v>30.83</v>
      </c>
      <c r="F111" s="15" t="n">
        <v>0.0032</v>
      </c>
      <c r="G111" s="15" t="n"/>
    </row>
    <row r="112">
      <c r="A112" s="12" t="inlineStr">
        <is>
          <t>Torrent Power Ltd.</t>
        </is>
      </c>
      <c r="B112" s="30" t="inlineStr">
        <is>
          <t>INE813H01021</t>
        </is>
      </c>
      <c r="C112" s="30" t="inlineStr">
        <is>
          <t>Power</t>
        </is>
      </c>
      <c r="D112" s="13" t="n">
        <v>2349</v>
      </c>
      <c r="E112" s="14" t="n">
        <v>30.69</v>
      </c>
      <c r="F112" s="15" t="n">
        <v>0.0032</v>
      </c>
      <c r="G112" s="15" t="n"/>
    </row>
    <row r="113">
      <c r="A113" s="12" t="inlineStr">
        <is>
          <t>Mankind Pharma Ltd.</t>
        </is>
      </c>
      <c r="B113" s="30" t="inlineStr">
        <is>
          <t>INE634S01028</t>
        </is>
      </c>
      <c r="C113" s="30" t="inlineStr">
        <is>
          <t>Pharmaceuticals &amp; Biotechnology</t>
        </is>
      </c>
      <c r="D113" s="13" t="n">
        <v>1396</v>
      </c>
      <c r="E113" s="14" t="n">
        <v>30.66</v>
      </c>
      <c r="F113" s="15" t="n">
        <v>0.0032</v>
      </c>
      <c r="G113" s="15" t="n"/>
    </row>
    <row r="114">
      <c r="A114" s="12" t="inlineStr">
        <is>
          <t>SBI Life Insurance Company Ltd.</t>
        </is>
      </c>
      <c r="B114" s="30" t="inlineStr">
        <is>
          <t>INE123W01016</t>
        </is>
      </c>
      <c r="C114" s="30" t="inlineStr">
        <is>
          <t>Insurance</t>
        </is>
      </c>
      <c r="D114" s="13" t="n">
        <v>1499</v>
      </c>
      <c r="E114" s="14" t="n">
        <v>30.5</v>
      </c>
      <c r="F114" s="15" t="n">
        <v>0.0032</v>
      </c>
      <c r="G114" s="15" t="n"/>
    </row>
    <row r="115">
      <c r="A115" s="12" t="inlineStr">
        <is>
          <t>Coal India Ltd.</t>
        </is>
      </c>
      <c r="B115" s="30" t="inlineStr">
        <is>
          <t>INE522F01014</t>
        </is>
      </c>
      <c r="C115" s="30" t="inlineStr">
        <is>
          <t>Consumable Fuels</t>
        </is>
      </c>
      <c r="D115" s="13" t="n">
        <v>7580</v>
      </c>
      <c r="E115" s="14" t="n">
        <v>30.24</v>
      </c>
      <c r="F115" s="15" t="n">
        <v>0.0032</v>
      </c>
      <c r="G115" s="15" t="n"/>
    </row>
    <row r="116">
      <c r="A116" s="12" t="inlineStr">
        <is>
          <t>Biocon Ltd.</t>
        </is>
      </c>
      <c r="B116" s="30" t="inlineStr">
        <is>
          <t>INE376G01013</t>
        </is>
      </c>
      <c r="C116" s="30" t="inlineStr">
        <is>
          <t>Pharmaceuticals &amp; Biotechnology</t>
        </is>
      </c>
      <c r="D116" s="13" t="n">
        <v>7411</v>
      </c>
      <c r="E116" s="14" t="n">
        <v>29.19</v>
      </c>
      <c r="F116" s="15" t="n">
        <v>0.0031</v>
      </c>
      <c r="G116" s="15" t="n"/>
    </row>
    <row r="117">
      <c r="A117" s="12" t="inlineStr">
        <is>
          <t>TVS Motor Company Ltd.</t>
        </is>
      </c>
      <c r="B117" s="30" t="inlineStr">
        <is>
          <t>INE494B01023</t>
        </is>
      </c>
      <c r="C117" s="30" t="inlineStr">
        <is>
          <t>Automobiles</t>
        </is>
      </c>
      <c r="D117" s="13" t="n">
        <v>783</v>
      </c>
      <c r="E117" s="14" t="n">
        <v>29.13</v>
      </c>
      <c r="F117" s="15" t="n">
        <v>0.0031</v>
      </c>
      <c r="G117" s="15" t="n"/>
    </row>
    <row r="118">
      <c r="A118" s="12" t="inlineStr">
        <is>
          <t>UNO Minda Ltd.</t>
        </is>
      </c>
      <c r="B118" s="30" t="inlineStr">
        <is>
          <t>INE405E01023</t>
        </is>
      </c>
      <c r="C118" s="30" t="inlineStr">
        <is>
          <t>Auto Components</t>
        </is>
      </c>
      <c r="D118" s="13" t="n">
        <v>2237</v>
      </c>
      <c r="E118" s="14" t="n">
        <v>28.76</v>
      </c>
      <c r="F118" s="15" t="n">
        <v>0.003</v>
      </c>
      <c r="G118" s="15" t="n"/>
    </row>
    <row r="119">
      <c r="A119" s="12" t="inlineStr">
        <is>
          <t>Oil India Ltd.</t>
        </is>
      </c>
      <c r="B119" s="30" t="inlineStr">
        <is>
          <t>INE274J01014</t>
        </is>
      </c>
      <c r="C119" s="30" t="inlineStr">
        <is>
          <t>Oil</t>
        </is>
      </c>
      <c r="D119" s="13" t="n">
        <v>6733</v>
      </c>
      <c r="E119" s="14" t="n">
        <v>28.57</v>
      </c>
      <c r="F119" s="15" t="n">
        <v>0.003</v>
      </c>
      <c r="G119" s="15" t="n"/>
    </row>
    <row r="120">
      <c r="A120" s="12" t="inlineStr">
        <is>
          <t>Hitachi Energy India Ltd.</t>
        </is>
      </c>
      <c r="B120" s="30" t="inlineStr">
        <is>
          <t>INE07Y701011</t>
        </is>
      </c>
      <c r="C120" s="30" t="inlineStr">
        <is>
          <t>Electrical Equipment</t>
        </is>
      </c>
      <c r="D120" s="13" t="n">
        <v>156</v>
      </c>
      <c r="E120" s="14" t="n">
        <v>28.56</v>
      </c>
      <c r="F120" s="15" t="n">
        <v>0.003</v>
      </c>
      <c r="G120" s="15" t="n"/>
    </row>
    <row r="121">
      <c r="A121" s="12" t="inlineStr">
        <is>
          <t>JK Cement Ltd.</t>
        </is>
      </c>
      <c r="B121" s="30" t="inlineStr">
        <is>
          <t>INE823G01014</t>
        </is>
      </c>
      <c r="C121" s="30" t="inlineStr">
        <is>
          <t>Cement &amp; Cement Products</t>
        </is>
      </c>
      <c r="D121" s="13" t="n">
        <v>516</v>
      </c>
      <c r="E121" s="14" t="n">
        <v>28.54</v>
      </c>
      <c r="F121" s="15" t="n">
        <v>0.003</v>
      </c>
      <c r="G121" s="15" t="n"/>
    </row>
    <row r="122">
      <c r="A122" s="12" t="inlineStr">
        <is>
          <t>Page Industries Ltd.</t>
        </is>
      </c>
      <c r="B122" s="30" t="inlineStr">
        <is>
          <t>INE761H01022</t>
        </is>
      </c>
      <c r="C122" s="30" t="inlineStr">
        <is>
          <t>Textiles &amp; Apparels</t>
        </is>
      </c>
      <c r="D122" s="13" t="n">
        <v>79</v>
      </c>
      <c r="E122" s="14" t="n">
        <v>28.48</v>
      </c>
      <c r="F122" s="15" t="n">
        <v>0.003</v>
      </c>
      <c r="G122" s="15" t="n"/>
    </row>
    <row r="123">
      <c r="A123" s="12" t="inlineStr">
        <is>
          <t>Cipla Ltd.</t>
        </is>
      </c>
      <c r="B123" s="30" t="inlineStr">
        <is>
          <t>INE059A01026</t>
        </is>
      </c>
      <c r="C123" s="30" t="inlineStr">
        <is>
          <t>Pharmaceuticals &amp; Biotechnology</t>
        </is>
      </c>
      <c r="D123" s="13" t="n">
        <v>1879</v>
      </c>
      <c r="E123" s="14" t="n">
        <v>28.4</v>
      </c>
      <c r="F123" s="15" t="n">
        <v>0.003</v>
      </c>
      <c r="G123" s="15" t="n"/>
    </row>
    <row r="124">
      <c r="A124" s="12" t="inlineStr">
        <is>
          <t>Hindustan Aeronautics Ltd.</t>
        </is>
      </c>
      <c r="B124" s="30" t="inlineStr">
        <is>
          <t>INE066F01020</t>
        </is>
      </c>
      <c r="C124" s="30" t="inlineStr">
        <is>
          <t>Aerospace &amp; Defense</t>
        </is>
      </c>
      <c r="D124" s="13" t="n">
        <v>633</v>
      </c>
      <c r="E124" s="14" t="n">
        <v>27.78</v>
      </c>
      <c r="F124" s="15" t="n">
        <v>0.0029</v>
      </c>
      <c r="G124" s="15" t="n"/>
    </row>
    <row r="125">
      <c r="A125" s="12" t="inlineStr">
        <is>
          <t>Blue Star Ltd.</t>
        </is>
      </c>
      <c r="B125" s="30" t="inlineStr">
        <is>
          <t>INE472A01039</t>
        </is>
      </c>
      <c r="C125" s="30" t="inlineStr">
        <is>
          <t>Consumer Durables</t>
        </is>
      </c>
      <c r="D125" s="13" t="n">
        <v>1602</v>
      </c>
      <c r="E125" s="14" t="n">
        <v>27.73</v>
      </c>
      <c r="F125" s="15" t="n">
        <v>0.0029</v>
      </c>
      <c r="G125" s="15" t="n"/>
    </row>
    <row r="126">
      <c r="A126" s="12" t="inlineStr">
        <is>
          <t>Divi's Laboratories Ltd.</t>
        </is>
      </c>
      <c r="B126" s="30" t="inlineStr">
        <is>
          <t>INE361B01024</t>
        </is>
      </c>
      <c r="C126" s="30" t="inlineStr">
        <is>
          <t>Pharmaceuticals &amp; Biotechnology</t>
        </is>
      </c>
      <c r="D126" s="13" t="n">
        <v>423</v>
      </c>
      <c r="E126" s="14" t="n">
        <v>27.04</v>
      </c>
      <c r="F126" s="15" t="n">
        <v>0.0028</v>
      </c>
      <c r="G126" s="15" t="n"/>
    </row>
    <row r="127">
      <c r="A127" s="12" t="inlineStr">
        <is>
          <t>Jubilant Foodworks Ltd.</t>
        </is>
      </c>
      <c r="B127" s="30" t="inlineStr">
        <is>
          <t>INE797F01020</t>
        </is>
      </c>
      <c r="C127" s="30" t="inlineStr">
        <is>
          <t>Leisure Services</t>
        </is>
      </c>
      <c r="D127" s="13" t="n">
        <v>4831</v>
      </c>
      <c r="E127" s="14" t="n">
        <v>26.99</v>
      </c>
      <c r="F127" s="15" t="n">
        <v>0.0028</v>
      </c>
      <c r="G127" s="15" t="n"/>
    </row>
    <row r="128">
      <c r="A128" s="12" t="inlineStr">
        <is>
          <t>HDFC Life Insurance Company Ltd.</t>
        </is>
      </c>
      <c r="B128" s="30" t="inlineStr">
        <is>
          <t>INE795G01014</t>
        </is>
      </c>
      <c r="C128" s="30" t="inlineStr">
        <is>
          <t>Insurance</t>
        </is>
      </c>
      <c r="D128" s="13" t="n">
        <v>3587</v>
      </c>
      <c r="E128" s="14" t="n">
        <v>26.9</v>
      </c>
      <c r="F128" s="15" t="n">
        <v>0.0028</v>
      </c>
      <c r="G128" s="15" t="n"/>
    </row>
    <row r="129">
      <c r="A129" s="12" t="inlineStr">
        <is>
          <t>Supreme Industries Ltd.</t>
        </is>
      </c>
      <c r="B129" s="30" t="inlineStr">
        <is>
          <t>INE195A01028</t>
        </is>
      </c>
      <c r="C129" s="30" t="inlineStr">
        <is>
          <t>Industrial Products</t>
        </is>
      </c>
      <c r="D129" s="13" t="n">
        <v>795</v>
      </c>
      <c r="E129" s="14" t="n">
        <v>26.66</v>
      </c>
      <c r="F129" s="15" t="n">
        <v>0.0028</v>
      </c>
      <c r="G129" s="15" t="n"/>
    </row>
    <row r="130">
      <c r="A130" s="12" t="inlineStr">
        <is>
          <t>Sona BLW Precision Forgings Ltd.</t>
        </is>
      </c>
      <c r="B130" s="30" t="inlineStr">
        <is>
          <t>INE073K01018</t>
        </is>
      </c>
      <c r="C130" s="30" t="inlineStr">
        <is>
          <t>Auto Components</t>
        </is>
      </c>
      <c r="D130" s="13" t="n">
        <v>5531</v>
      </c>
      <c r="E130" s="14" t="n">
        <v>26.52</v>
      </c>
      <c r="F130" s="15" t="n">
        <v>0.0028</v>
      </c>
      <c r="G130" s="15" t="n"/>
    </row>
    <row r="131">
      <c r="A131" s="12" t="inlineStr">
        <is>
          <t>Tata Communications Ltd.</t>
        </is>
      </c>
      <c r="B131" s="30" t="inlineStr">
        <is>
          <t>INE151A01013</t>
        </is>
      </c>
      <c r="C131" s="30" t="inlineStr">
        <is>
          <t>Telecom - Services</t>
        </is>
      </c>
      <c r="D131" s="13" t="n">
        <v>1450</v>
      </c>
      <c r="E131" s="14" t="n">
        <v>26.47</v>
      </c>
      <c r="F131" s="15" t="n">
        <v>0.0028</v>
      </c>
      <c r="G131" s="15" t="n"/>
    </row>
    <row r="132">
      <c r="A132" s="12" t="inlineStr">
        <is>
          <t>Petronet LNG Ltd.</t>
        </is>
      </c>
      <c r="B132" s="30" t="inlineStr">
        <is>
          <t>INE347G01014</t>
        </is>
      </c>
      <c r="C132" s="30" t="inlineStr">
        <is>
          <t>Gas</t>
        </is>
      </c>
      <c r="D132" s="13" t="n">
        <v>9251</v>
      </c>
      <c r="E132" s="14" t="n">
        <v>26.28</v>
      </c>
      <c r="F132" s="15" t="n">
        <v>0.0028</v>
      </c>
      <c r="G132" s="15" t="n"/>
    </row>
    <row r="133">
      <c r="A133" s="12" t="inlineStr">
        <is>
          <t>Steel Authority of India Ltd.</t>
        </is>
      </c>
      <c r="B133" s="30" t="inlineStr">
        <is>
          <t>INE114A01011</t>
        </is>
      </c>
      <c r="C133" s="30" t="inlineStr">
        <is>
          <t>Ferrous Metals</t>
        </is>
      </c>
      <c r="D133" s="13" t="n">
        <v>17851</v>
      </c>
      <c r="E133" s="14" t="n">
        <v>26.24</v>
      </c>
      <c r="F133" s="15" t="n">
        <v>0.0028</v>
      </c>
      <c r="G133" s="15" t="n"/>
    </row>
    <row r="134">
      <c r="A134" s="12" t="inlineStr">
        <is>
          <t>Max Healthcare Institute Ltd.</t>
        </is>
      </c>
      <c r="B134" s="30" t="inlineStr">
        <is>
          <t>INE027H01010</t>
        </is>
      </c>
      <c r="C134" s="30" t="inlineStr">
        <is>
          <t>Healthcare Services</t>
        </is>
      </c>
      <c r="D134" s="13" t="n">
        <v>2483</v>
      </c>
      <c r="E134" s="14" t="n">
        <v>25.95</v>
      </c>
      <c r="F134" s="15" t="n">
        <v>0.0027</v>
      </c>
      <c r="G134" s="15" t="n"/>
    </row>
    <row r="135">
      <c r="A135" s="12" t="inlineStr">
        <is>
          <t>Tata Consumer Products Ltd.</t>
        </is>
      </c>
      <c r="B135" s="30" t="inlineStr">
        <is>
          <t>INE192A01025</t>
        </is>
      </c>
      <c r="C135" s="30" t="inlineStr">
        <is>
          <t>Agricultural Food &amp; other Products</t>
        </is>
      </c>
      <c r="D135" s="13" t="n">
        <v>2173</v>
      </c>
      <c r="E135" s="14" t="n">
        <v>25.9</v>
      </c>
      <c r="F135" s="15" t="n">
        <v>0.0027</v>
      </c>
      <c r="G135" s="15" t="n"/>
    </row>
    <row r="136">
      <c r="A136" s="12" t="inlineStr">
        <is>
          <t>Dr. Reddy's Laboratories Ltd.</t>
        </is>
      </c>
      <c r="B136" s="30" t="inlineStr">
        <is>
          <t>INE089A01031</t>
        </is>
      </c>
      <c r="C136" s="30" t="inlineStr">
        <is>
          <t>Pharmaceuticals &amp; Biotechnology</t>
        </is>
      </c>
      <c r="D136" s="13" t="n">
        <v>2034</v>
      </c>
      <c r="E136" s="14" t="n">
        <v>25.86</v>
      </c>
      <c r="F136" s="15" t="n">
        <v>0.0027</v>
      </c>
      <c r="G136" s="15" t="n"/>
    </row>
    <row r="137">
      <c r="A137" s="12" t="inlineStr">
        <is>
          <t>Tata Motors Passenger Vehicles Ltd.</t>
        </is>
      </c>
      <c r="B137" s="30" t="inlineStr">
        <is>
          <t>INE155A01022</t>
        </is>
      </c>
      <c r="C137" s="30" t="inlineStr">
        <is>
          <t>Automobiles</t>
        </is>
      </c>
      <c r="D137" s="13" t="n">
        <v>6980</v>
      </c>
      <c r="E137" s="14" t="n">
        <v>25.64</v>
      </c>
      <c r="F137" s="15" t="n">
        <v>0.0027</v>
      </c>
      <c r="G137" s="15" t="n"/>
    </row>
    <row r="138">
      <c r="A138" s="12" t="inlineStr">
        <is>
          <t>Indian Railway Catering &amp;Tou. Corp. Ltd.</t>
        </is>
      </c>
      <c r="B138" s="30" t="inlineStr">
        <is>
          <t>INE335Y01020</t>
        </is>
      </c>
      <c r="C138" s="30" t="inlineStr">
        <is>
          <t>Leisure Services</t>
        </is>
      </c>
      <c r="D138" s="13" t="n">
        <v>3723</v>
      </c>
      <c r="E138" s="14" t="n">
        <v>25.49</v>
      </c>
      <c r="F138" s="15" t="n">
        <v>0.0027</v>
      </c>
      <c r="G138" s="15" t="n"/>
    </row>
    <row r="139">
      <c r="A139" s="12" t="inlineStr">
        <is>
          <t>Wipro Ltd.</t>
        </is>
      </c>
      <c r="B139" s="30" t="inlineStr">
        <is>
          <t>INE075A01022</t>
        </is>
      </c>
      <c r="C139" s="30" t="inlineStr">
        <is>
          <t>IT - Software</t>
        </is>
      </c>
      <c r="D139" s="13" t="n">
        <v>9533</v>
      </c>
      <c r="E139" s="14" t="n">
        <v>25.1</v>
      </c>
      <c r="F139" s="15" t="n">
        <v>0.0026</v>
      </c>
      <c r="G139" s="15" t="n"/>
    </row>
    <row r="140">
      <c r="A140" s="12" t="inlineStr">
        <is>
          <t>Rail Vikas Nigam Ltd.</t>
        </is>
      </c>
      <c r="B140" s="30" t="inlineStr">
        <is>
          <t>INE415G01027</t>
        </is>
      </c>
      <c r="C140" s="30" t="inlineStr">
        <is>
          <t>Construction</t>
        </is>
      </c>
      <c r="D140" s="13" t="n">
        <v>7004</v>
      </c>
      <c r="E140" s="14" t="n">
        <v>25.02</v>
      </c>
      <c r="F140" s="15" t="n">
        <v>0.0026</v>
      </c>
      <c r="G140" s="15" t="n"/>
    </row>
    <row r="141">
      <c r="A141" s="12" t="inlineStr">
        <is>
          <t>Bharat Petroleum Corporation Ltd.</t>
        </is>
      </c>
      <c r="B141" s="30" t="inlineStr">
        <is>
          <t>INE029A01011</t>
        </is>
      </c>
      <c r="C141" s="30" t="inlineStr">
        <is>
          <t>Petroleum Products</t>
        </is>
      </c>
      <c r="D141" s="13" t="n">
        <v>6471</v>
      </c>
      <c r="E141" s="14" t="n">
        <v>24.85</v>
      </c>
      <c r="F141" s="15" t="n">
        <v>0.0026</v>
      </c>
      <c r="G141" s="15" t="n"/>
    </row>
    <row r="142">
      <c r="A142" s="12" t="inlineStr">
        <is>
          <t>IPCA Laboratories Ltd.</t>
        </is>
      </c>
      <c r="B142" s="30" t="inlineStr">
        <is>
          <t>INE571A01038</t>
        </is>
      </c>
      <c r="C142" s="30" t="inlineStr">
        <is>
          <t>Pharmaceuticals &amp; Biotechnology</t>
        </is>
      </c>
      <c r="D142" s="13" t="n">
        <v>1717</v>
      </c>
      <c r="E142" s="14" t="n">
        <v>24.36</v>
      </c>
      <c r="F142" s="15" t="n">
        <v>0.0026</v>
      </c>
      <c r="G142" s="15" t="n"/>
    </row>
    <row r="143">
      <c r="A143" s="12" t="inlineStr">
        <is>
          <t>Oberoi Realty Ltd.</t>
        </is>
      </c>
      <c r="B143" s="30" t="inlineStr">
        <is>
          <t>INE093I01010</t>
        </is>
      </c>
      <c r="C143" s="30" t="inlineStr">
        <is>
          <t>Realty</t>
        </is>
      </c>
      <c r="D143" s="13" t="n">
        <v>1454</v>
      </c>
      <c r="E143" s="14" t="n">
        <v>24.29</v>
      </c>
      <c r="F143" s="15" t="n">
        <v>0.0026</v>
      </c>
      <c r="G143" s="15" t="n"/>
    </row>
    <row r="144">
      <c r="A144" s="12" t="inlineStr">
        <is>
          <t>Apollo Hospitals Enterprise Ltd.</t>
        </is>
      </c>
      <c r="B144" s="30" t="inlineStr">
        <is>
          <t>INE437A01024</t>
        </is>
      </c>
      <c r="C144" s="30" t="inlineStr">
        <is>
          <t>Healthcare Services</t>
        </is>
      </c>
      <c r="D144" s="13" t="n">
        <v>344</v>
      </c>
      <c r="E144" s="14" t="n">
        <v>24.23</v>
      </c>
      <c r="F144" s="15" t="n">
        <v>0.0025</v>
      </c>
      <c r="G144" s="15" t="n"/>
    </row>
    <row r="145">
      <c r="A145" s="12" t="inlineStr">
        <is>
          <t>Cholamandalam Investment &amp; Finance Company Ltd.</t>
        </is>
      </c>
      <c r="B145" s="30" t="inlineStr">
        <is>
          <t>INE121A01024</t>
        </is>
      </c>
      <c r="C145" s="30" t="inlineStr">
        <is>
          <t>Finance</t>
        </is>
      </c>
      <c r="D145" s="13" t="n">
        <v>1412</v>
      </c>
      <c r="E145" s="14" t="n">
        <v>24.04</v>
      </c>
      <c r="F145" s="15" t="n">
        <v>0.0025</v>
      </c>
      <c r="G145" s="15" t="n"/>
    </row>
    <row r="146">
      <c r="A146" s="12" t="inlineStr">
        <is>
          <t>Britannia Industries Ltd.</t>
        </is>
      </c>
      <c r="B146" s="30" t="inlineStr">
        <is>
          <t>INE216A01030</t>
        </is>
      </c>
      <c r="C146" s="30" t="inlineStr">
        <is>
          <t>Food Products</t>
        </is>
      </c>
      <c r="D146" s="13" t="n">
        <v>394</v>
      </c>
      <c r="E146" s="14" t="n">
        <v>23.76</v>
      </c>
      <c r="F146" s="15" t="n">
        <v>0.0025</v>
      </c>
      <c r="G146" s="15" t="n"/>
    </row>
    <row r="147">
      <c r="A147" s="12" t="inlineStr">
        <is>
          <t>KPIT Technologies Ltd.</t>
        </is>
      </c>
      <c r="B147" s="30" t="inlineStr">
        <is>
          <t>INE04I401011</t>
        </is>
      </c>
      <c r="C147" s="30" t="inlineStr">
        <is>
          <t>IT - Software</t>
        </is>
      </c>
      <c r="D147" s="13" t="n">
        <v>2021</v>
      </c>
      <c r="E147" s="14" t="n">
        <v>23.7</v>
      </c>
      <c r="F147" s="15" t="n">
        <v>0.0025</v>
      </c>
      <c r="G147" s="15" t="n"/>
    </row>
    <row r="148">
      <c r="A148" s="12" t="inlineStr">
        <is>
          <t>Kalyan Jewellers India Ltd.</t>
        </is>
      </c>
      <c r="B148" s="30" t="inlineStr">
        <is>
          <t>INE303R01014</t>
        </is>
      </c>
      <c r="C148" s="30" t="inlineStr">
        <is>
          <t>Consumer Durables</t>
        </is>
      </c>
      <c r="D148" s="13" t="n">
        <v>4752</v>
      </c>
      <c r="E148" s="14" t="n">
        <v>23.06</v>
      </c>
      <c r="F148" s="15" t="n">
        <v>0.0024</v>
      </c>
      <c r="G148" s="15" t="n"/>
    </row>
    <row r="149">
      <c r="A149" s="12" t="inlineStr">
        <is>
          <t>Balkrishna Industries Ltd.</t>
        </is>
      </c>
      <c r="B149" s="30" t="inlineStr">
        <is>
          <t>INE787D01026</t>
        </is>
      </c>
      <c r="C149" s="30" t="inlineStr">
        <is>
          <t>Auto Components</t>
        </is>
      </c>
      <c r="D149" s="13" t="n">
        <v>988</v>
      </c>
      <c r="E149" s="14" t="n">
        <v>22.92</v>
      </c>
      <c r="F149" s="15" t="n">
        <v>0.0024</v>
      </c>
      <c r="G149" s="15" t="n"/>
    </row>
    <row r="150">
      <c r="A150" s="12" t="inlineStr">
        <is>
          <t>Patanjali Foods Ltd.</t>
        </is>
      </c>
      <c r="B150" s="30" t="inlineStr">
        <is>
          <t>INE619A01035</t>
        </is>
      </c>
      <c r="C150" s="30" t="inlineStr">
        <is>
          <t>Agricultural Food &amp; other Products</t>
        </is>
      </c>
      <c r="D150" s="13" t="n">
        <v>4198</v>
      </c>
      <c r="E150" s="14" t="n">
        <v>22.9</v>
      </c>
      <c r="F150" s="15" t="n">
        <v>0.0024</v>
      </c>
      <c r="G150" s="15" t="n"/>
    </row>
    <row r="151">
      <c r="A151" s="12" t="inlineStr">
        <is>
          <t>ITC Hotels Ltd.</t>
        </is>
      </c>
      <c r="B151" s="30" t="inlineStr">
        <is>
          <t>INE379A01028</t>
        </is>
      </c>
      <c r="C151" s="30" t="inlineStr">
        <is>
          <t>Leisure Services</t>
        </is>
      </c>
      <c r="D151" s="13" t="n">
        <v>11508</v>
      </c>
      <c r="E151" s="14" t="n">
        <v>22.72</v>
      </c>
      <c r="F151" s="15" t="n">
        <v>0.0024</v>
      </c>
      <c r="G151" s="15" t="n"/>
    </row>
    <row r="152">
      <c r="A152" s="12" t="inlineStr">
        <is>
          <t>Oracle Financial Services Software Ltd.</t>
        </is>
      </c>
      <c r="B152" s="30" t="inlineStr">
        <is>
          <t>INE881D01027</t>
        </is>
      </c>
      <c r="C152" s="30" t="inlineStr">
        <is>
          <t>IT - Software</t>
        </is>
      </c>
      <c r="D152" s="13" t="n">
        <v>293</v>
      </c>
      <c r="E152" s="14" t="n">
        <v>22.52</v>
      </c>
      <c r="F152" s="15" t="n">
        <v>0.0024</v>
      </c>
      <c r="G152" s="15" t="n"/>
    </row>
    <row r="153">
      <c r="A153" s="12" t="inlineStr">
        <is>
          <t>VARUN BEVERAGES LIMITED</t>
        </is>
      </c>
      <c r="B153" s="30" t="inlineStr">
        <is>
          <t>INE200M01039</t>
        </is>
      </c>
      <c r="C153" s="30" t="inlineStr">
        <is>
          <t>Beverages</t>
        </is>
      </c>
      <c r="D153" s="13" t="n">
        <v>4568</v>
      </c>
      <c r="E153" s="14" t="n">
        <v>22.38</v>
      </c>
      <c r="F153" s="15" t="n">
        <v>0.0024</v>
      </c>
      <c r="G153" s="15" t="n"/>
    </row>
    <row r="154">
      <c r="A154" s="12" t="inlineStr">
        <is>
          <t>Container Corporation Of India Ltd.</t>
        </is>
      </c>
      <c r="B154" s="30" t="inlineStr">
        <is>
          <t>INE111A01025</t>
        </is>
      </c>
      <c r="C154" s="30" t="inlineStr">
        <is>
          <t>Transport Services</t>
        </is>
      </c>
      <c r="D154" s="13" t="n">
        <v>4260</v>
      </c>
      <c r="E154" s="14" t="n">
        <v>22.36</v>
      </c>
      <c r="F154" s="15" t="n">
        <v>0.0023</v>
      </c>
      <c r="G154" s="15" t="n"/>
    </row>
    <row r="155">
      <c r="A155" s="12" t="inlineStr">
        <is>
          <t>Tata Elxsi Ltd.</t>
        </is>
      </c>
      <c r="B155" s="30" t="inlineStr">
        <is>
          <t>INE670A01012</t>
        </is>
      </c>
      <c r="C155" s="30" t="inlineStr">
        <is>
          <t>IT - Software</t>
        </is>
      </c>
      <c r="D155" s="13" t="n">
        <v>424</v>
      </c>
      <c r="E155" s="14" t="n">
        <v>22.22</v>
      </c>
      <c r="F155" s="15" t="n">
        <v>0.0023</v>
      </c>
      <c r="G155" s="15" t="n"/>
    </row>
    <row r="156">
      <c r="A156" s="12" t="inlineStr">
        <is>
          <t>The Indian Hotels Company Ltd.</t>
        </is>
      </c>
      <c r="B156" s="30" t="inlineStr">
        <is>
          <t>INE053A01029</t>
        </is>
      </c>
      <c r="C156" s="30" t="inlineStr">
        <is>
          <t>Leisure Services</t>
        </is>
      </c>
      <c r="D156" s="13" t="n">
        <v>2932</v>
      </c>
      <c r="E156" s="14" t="n">
        <v>21.66</v>
      </c>
      <c r="F156" s="15" t="n">
        <v>0.0023</v>
      </c>
      <c r="G156" s="15" t="n"/>
    </row>
    <row r="157">
      <c r="A157" s="12" t="inlineStr">
        <is>
          <t>Bank of India</t>
        </is>
      </c>
      <c r="B157" s="30" t="inlineStr">
        <is>
          <t>INE084A01016</t>
        </is>
      </c>
      <c r="C157" s="30" t="inlineStr">
        <is>
          <t>Banks</t>
        </is>
      </c>
      <c r="D157" s="13" t="n">
        <v>15000</v>
      </c>
      <c r="E157" s="14" t="n">
        <v>21.58</v>
      </c>
      <c r="F157" s="15" t="n">
        <v>0.0023</v>
      </c>
      <c r="G157" s="15" t="n"/>
    </row>
    <row r="158">
      <c r="A158" s="12" t="inlineStr">
        <is>
          <t>Tata Power Company Ltd.</t>
        </is>
      </c>
      <c r="B158" s="30" t="inlineStr">
        <is>
          <t>INE245A01021</t>
        </is>
      </c>
      <c r="C158" s="30" t="inlineStr">
        <is>
          <t>Power</t>
        </is>
      </c>
      <c r="D158" s="13" t="n">
        <v>5608</v>
      </c>
      <c r="E158" s="14" t="n">
        <v>21.29</v>
      </c>
      <c r="F158" s="15" t="n">
        <v>0.0022</v>
      </c>
      <c r="G158" s="15" t="n"/>
    </row>
    <row r="159">
      <c r="A159" s="12" t="inlineStr">
        <is>
          <t>Lloyds Metals And Energy Ltd.</t>
        </is>
      </c>
      <c r="B159" s="30" t="inlineStr">
        <is>
          <t>INE281B01032</t>
        </is>
      </c>
      <c r="C159" s="30" t="inlineStr">
        <is>
          <t>Minerals &amp; Mining</t>
        </is>
      </c>
      <c r="D159" s="13" t="n">
        <v>1600</v>
      </c>
      <c r="E159" s="14" t="n">
        <v>21.14</v>
      </c>
      <c r="F159" s="15" t="n">
        <v>0.0022</v>
      </c>
      <c r="G159" s="15" t="n"/>
    </row>
    <row r="160">
      <c r="A160" s="12" t="inlineStr">
        <is>
          <t>Astral Ltd.</t>
        </is>
      </c>
      <c r="B160" s="30" t="inlineStr">
        <is>
          <t>INE006I01046</t>
        </is>
      </c>
      <c r="C160" s="30" t="inlineStr">
        <is>
          <t>Industrial Products</t>
        </is>
      </c>
      <c r="D160" s="13" t="n">
        <v>1512</v>
      </c>
      <c r="E160" s="14" t="n">
        <v>20.99</v>
      </c>
      <c r="F160" s="15" t="n">
        <v>0.0022</v>
      </c>
      <c r="G160" s="15" t="n"/>
    </row>
    <row r="161">
      <c r="A161" s="12" t="inlineStr">
        <is>
          <t>Dalmia Bharat Ltd.</t>
        </is>
      </c>
      <c r="B161" s="30" t="inlineStr">
        <is>
          <t>INE00R701025</t>
        </is>
      </c>
      <c r="C161" s="30" t="inlineStr">
        <is>
          <t>Cement &amp; Cement Products</t>
        </is>
      </c>
      <c r="D161" s="13" t="n">
        <v>983</v>
      </c>
      <c r="E161" s="14" t="n">
        <v>20.95</v>
      </c>
      <c r="F161" s="15" t="n">
        <v>0.0022</v>
      </c>
      <c r="G161" s="15" t="n"/>
    </row>
    <row r="162">
      <c r="A162" s="12" t="inlineStr">
        <is>
          <t>Indian Oil Corporation Ltd.</t>
        </is>
      </c>
      <c r="B162" s="30" t="inlineStr">
        <is>
          <t>INE242A01010</t>
        </is>
      </c>
      <c r="C162" s="30" t="inlineStr">
        <is>
          <t>Petroleum Products</t>
        </is>
      </c>
      <c r="D162" s="13" t="n">
        <v>12475</v>
      </c>
      <c r="E162" s="14" t="n">
        <v>20.77</v>
      </c>
      <c r="F162" s="15" t="n">
        <v>0.0022</v>
      </c>
      <c r="G162" s="15" t="n"/>
    </row>
    <row r="163">
      <c r="A163" s="12" t="inlineStr">
        <is>
          <t>Exide Industries Ltd.</t>
        </is>
      </c>
      <c r="B163" s="30" t="inlineStr">
        <is>
          <t>INE302A01020</t>
        </is>
      </c>
      <c r="C163" s="30" t="inlineStr">
        <is>
          <t>Auto Components</t>
        </is>
      </c>
      <c r="D163" s="13" t="n">
        <v>5615</v>
      </c>
      <c r="E163" s="14" t="n">
        <v>20.34</v>
      </c>
      <c r="F163" s="15" t="n">
        <v>0.0021</v>
      </c>
      <c r="G163" s="15" t="n"/>
    </row>
    <row r="164">
      <c r="A164" s="12" t="inlineStr">
        <is>
          <t>LIC Housing Finance Ltd.</t>
        </is>
      </c>
      <c r="B164" s="30" t="inlineStr">
        <is>
          <t>INE115A01026</t>
        </is>
      </c>
      <c r="C164" s="30" t="inlineStr">
        <is>
          <t>Finance</t>
        </is>
      </c>
      <c r="D164" s="13" t="n">
        <v>3712</v>
      </c>
      <c r="E164" s="14" t="n">
        <v>20.03</v>
      </c>
      <c r="F164" s="15" t="n">
        <v>0.0021</v>
      </c>
      <c r="G164" s="15" t="n"/>
    </row>
    <row r="165">
      <c r="A165" s="12" t="inlineStr">
        <is>
          <t>Apollo Tyres Ltd.</t>
        </is>
      </c>
      <c r="B165" s="30" t="inlineStr">
        <is>
          <t>INE438A01022</t>
        </is>
      </c>
      <c r="C165" s="30" t="inlineStr">
        <is>
          <t>Auto Components</t>
        </is>
      </c>
      <c r="D165" s="13" t="n">
        <v>3992</v>
      </c>
      <c r="E165" s="14" t="n">
        <v>19.96</v>
      </c>
      <c r="F165" s="15" t="n">
        <v>0.0021</v>
      </c>
      <c r="G165" s="15" t="n"/>
    </row>
    <row r="166">
      <c r="A166" s="12" t="inlineStr">
        <is>
          <t>Adani Enterprises Ltd.</t>
        </is>
      </c>
      <c r="B166" s="30" t="inlineStr">
        <is>
          <t>INE423A01024</t>
        </is>
      </c>
      <c r="C166" s="30" t="inlineStr">
        <is>
          <t>Metals &amp; Minerals Trading</t>
        </is>
      </c>
      <c r="D166" s="13" t="n">
        <v>870</v>
      </c>
      <c r="E166" s="14" t="n">
        <v>19.49</v>
      </c>
      <c r="F166" s="15" t="n">
        <v>0.002</v>
      </c>
      <c r="G166" s="15" t="n"/>
    </row>
    <row r="167">
      <c r="A167" s="12" t="inlineStr">
        <is>
          <t>Adani Total Gas Ltd.</t>
        </is>
      </c>
      <c r="B167" s="30" t="inlineStr">
        <is>
          <t>INE399L01023</t>
        </is>
      </c>
      <c r="C167" s="30" t="inlineStr">
        <is>
          <t>Gas</t>
        </is>
      </c>
      <c r="D167" s="13" t="n">
        <v>3425</v>
      </c>
      <c r="E167" s="14" t="n">
        <v>19.41</v>
      </c>
      <c r="F167" s="15" t="n">
        <v>0.002</v>
      </c>
      <c r="G167" s="15" t="n"/>
    </row>
    <row r="168">
      <c r="A168" s="12" t="inlineStr">
        <is>
          <t>Nippon Life India Asset Management Ltd.</t>
        </is>
      </c>
      <c r="B168" s="30" t="inlineStr">
        <is>
          <t>INE298J01013</t>
        </is>
      </c>
      <c r="C168" s="30" t="inlineStr">
        <is>
          <t>Capital Markets</t>
        </is>
      </c>
      <c r="D168" s="13" t="n">
        <v>2195</v>
      </c>
      <c r="E168" s="14" t="n">
        <v>19.31</v>
      </c>
      <c r="F168" s="15" t="n">
        <v>0.002</v>
      </c>
      <c r="G168" s="15" t="n"/>
    </row>
    <row r="169">
      <c r="A169" s="12" t="inlineStr">
        <is>
          <t>Schaeffler India Ltd.</t>
        </is>
      </c>
      <c r="B169" s="30" t="inlineStr">
        <is>
          <t>INE513A01022</t>
        </is>
      </c>
      <c r="C169" s="30" t="inlineStr">
        <is>
          <t>Auto Components</t>
        </is>
      </c>
      <c r="D169" s="13" t="n">
        <v>497</v>
      </c>
      <c r="E169" s="14" t="n">
        <v>19.28</v>
      </c>
      <c r="F169" s="15" t="n">
        <v>0.002</v>
      </c>
      <c r="G169" s="15" t="n"/>
    </row>
    <row r="170">
      <c r="A170" s="12" t="inlineStr">
        <is>
          <t>AIA Engineering Ltd.</t>
        </is>
      </c>
      <c r="B170" s="30" t="inlineStr">
        <is>
          <t>INE212H01026</t>
        </is>
      </c>
      <c r="C170" s="30" t="inlineStr">
        <is>
          <t>Industrial Products</t>
        </is>
      </c>
      <c r="D170" s="13" t="n">
        <v>480</v>
      </c>
      <c r="E170" s="14" t="n">
        <v>19.28</v>
      </c>
      <c r="F170" s="15" t="n">
        <v>0.002</v>
      </c>
      <c r="G170" s="15" t="n"/>
    </row>
    <row r="171">
      <c r="A171" s="12" t="inlineStr">
        <is>
          <t>Gujarat Fluorochemicals Ltd.</t>
        </is>
      </c>
      <c r="B171" s="30" t="inlineStr">
        <is>
          <t>INE09N301011</t>
        </is>
      </c>
      <c r="C171" s="30" t="inlineStr">
        <is>
          <t>Chemicals &amp; Petrochemicals</t>
        </is>
      </c>
      <c r="D171" s="13" t="n">
        <v>520</v>
      </c>
      <c r="E171" s="14" t="n">
        <v>19.06</v>
      </c>
      <c r="F171" s="15" t="n">
        <v>0.002</v>
      </c>
      <c r="G171" s="15" t="n"/>
    </row>
    <row r="172">
      <c r="A172" s="12" t="inlineStr">
        <is>
          <t>Abbott India Ltd.</t>
        </is>
      </c>
      <c r="B172" s="30" t="inlineStr">
        <is>
          <t>INE358A01014</t>
        </is>
      </c>
      <c r="C172" s="30" t="inlineStr">
        <is>
          <t>Pharmaceuticals &amp; Biotechnology</t>
        </is>
      </c>
      <c r="D172" s="13" t="n">
        <v>65</v>
      </c>
      <c r="E172" s="14" t="n">
        <v>18.87</v>
      </c>
      <c r="F172" s="15" t="n">
        <v>0.002</v>
      </c>
      <c r="G172" s="15" t="n"/>
    </row>
    <row r="173">
      <c r="A173" s="12" t="inlineStr">
        <is>
          <t>Berger Paints (I) Ltd.</t>
        </is>
      </c>
      <c r="B173" s="30" t="inlineStr">
        <is>
          <t>INE463A01038</t>
        </is>
      </c>
      <c r="C173" s="30" t="inlineStr">
        <is>
          <t>Consumer Durables</t>
        </is>
      </c>
      <c r="D173" s="13" t="n">
        <v>3513</v>
      </c>
      <c r="E173" s="14" t="n">
        <v>18.85</v>
      </c>
      <c r="F173" s="15" t="n">
        <v>0.002</v>
      </c>
      <c r="G173" s="15" t="n"/>
    </row>
    <row r="174">
      <c r="A174" s="12" t="inlineStr">
        <is>
          <t>Adani Power Ltd.</t>
        </is>
      </c>
      <c r="B174" s="30" t="inlineStr">
        <is>
          <t>INE814H01029</t>
        </is>
      </c>
      <c r="C174" s="30" t="inlineStr">
        <is>
          <t>Power</t>
        </is>
      </c>
      <c r="D174" s="13" t="n">
        <v>13170</v>
      </c>
      <c r="E174" s="14" t="n">
        <v>18.83</v>
      </c>
      <c r="F174" s="15" t="n">
        <v>0.002</v>
      </c>
      <c r="G174" s="15" t="n"/>
    </row>
    <row r="175">
      <c r="A175" s="12" t="inlineStr">
        <is>
          <t>LTIMindtree Ltd.</t>
        </is>
      </c>
      <c r="B175" s="30" t="inlineStr">
        <is>
          <t>INE214T01019</t>
        </is>
      </c>
      <c r="C175" s="30" t="inlineStr">
        <is>
          <t>IT - Software</t>
        </is>
      </c>
      <c r="D175" s="13" t="n">
        <v>309</v>
      </c>
      <c r="E175" s="14" t="n">
        <v>18.74</v>
      </c>
      <c r="F175" s="15" t="n">
        <v>0.002</v>
      </c>
      <c r="G175" s="15" t="n"/>
    </row>
    <row r="176">
      <c r="A176" s="12" t="inlineStr">
        <is>
          <t>Avenue Supermarts Ltd.</t>
        </is>
      </c>
      <c r="B176" s="30" t="inlineStr">
        <is>
          <t>INE192R01011</t>
        </is>
      </c>
      <c r="C176" s="30" t="inlineStr">
        <is>
          <t>Retailing</t>
        </is>
      </c>
      <c r="D176" s="13" t="n">
        <v>492</v>
      </c>
      <c r="E176" s="14" t="n">
        <v>18.61</v>
      </c>
      <c r="F176" s="15" t="n">
        <v>0.002</v>
      </c>
      <c r="G176" s="15" t="n"/>
    </row>
    <row r="177">
      <c r="A177" s="12" t="inlineStr">
        <is>
          <t>Bank of Baroda</t>
        </is>
      </c>
      <c r="B177" s="30" t="inlineStr">
        <is>
          <t>INE028A01039</t>
        </is>
      </c>
      <c r="C177" s="30" t="inlineStr">
        <is>
          <t>Banks</t>
        </is>
      </c>
      <c r="D177" s="13" t="n">
        <v>6193</v>
      </c>
      <c r="E177" s="14" t="n">
        <v>18.33</v>
      </c>
      <c r="F177" s="15" t="n">
        <v>0.0019</v>
      </c>
      <c r="G177" s="15" t="n"/>
    </row>
    <row r="178">
      <c r="A178" s="12" t="inlineStr">
        <is>
          <t>Samvardhana Motherson International Ltd.</t>
        </is>
      </c>
      <c r="B178" s="30" t="inlineStr">
        <is>
          <t>INE775A01035</t>
        </is>
      </c>
      <c r="C178" s="30" t="inlineStr">
        <is>
          <t>Auto Components</t>
        </is>
      </c>
      <c r="D178" s="13" t="n">
        <v>14829</v>
      </c>
      <c r="E178" s="14" t="n">
        <v>17.79</v>
      </c>
      <c r="F178" s="15" t="n">
        <v>0.0019</v>
      </c>
      <c r="G178" s="15" t="n"/>
    </row>
    <row r="179">
      <c r="A179" s="12" t="inlineStr">
        <is>
          <t>Apar Industries Ltd.</t>
        </is>
      </c>
      <c r="B179" s="30" t="inlineStr">
        <is>
          <t>INE372A01015</t>
        </is>
      </c>
      <c r="C179" s="30" t="inlineStr">
        <is>
          <t>Electrical Equipment</t>
        </is>
      </c>
      <c r="D179" s="13" t="n">
        <v>209</v>
      </c>
      <c r="E179" s="14" t="n">
        <v>17.49</v>
      </c>
      <c r="F179" s="15" t="n">
        <v>0.0018</v>
      </c>
      <c r="G179" s="15" t="n"/>
    </row>
    <row r="180">
      <c r="A180" s="12" t="inlineStr">
        <is>
          <t>Canara Bank</t>
        </is>
      </c>
      <c r="B180" s="30" t="inlineStr">
        <is>
          <t>INE476A01022</t>
        </is>
      </c>
      <c r="C180" s="30" t="inlineStr">
        <is>
          <t>Banks</t>
        </is>
      </c>
      <c r="D180" s="13" t="n">
        <v>11255</v>
      </c>
      <c r="E180" s="14" t="n">
        <v>17.44</v>
      </c>
      <c r="F180" s="15" t="n">
        <v>0.0018</v>
      </c>
      <c r="G180" s="15" t="n"/>
    </row>
    <row r="181">
      <c r="A181" s="12" t="inlineStr">
        <is>
          <t>Info Edge (India) Ltd.</t>
        </is>
      </c>
      <c r="B181" s="30" t="inlineStr">
        <is>
          <t>INE663F01032</t>
        </is>
      </c>
      <c r="C181" s="30" t="inlineStr">
        <is>
          <t>Retailing</t>
        </is>
      </c>
      <c r="D181" s="13" t="n">
        <v>1297</v>
      </c>
      <c r="E181" s="14" t="n">
        <v>17.3</v>
      </c>
      <c r="F181" s="15" t="n">
        <v>0.0018</v>
      </c>
      <c r="G181" s="15" t="n"/>
    </row>
    <row r="182">
      <c r="A182" s="12" t="inlineStr">
        <is>
          <t>Power Finance Corporation Ltd.</t>
        </is>
      </c>
      <c r="B182" s="30" t="inlineStr">
        <is>
          <t>INE134E01011</t>
        </is>
      </c>
      <c r="C182" s="30" t="inlineStr">
        <is>
          <t>Finance</t>
        </is>
      </c>
      <c r="D182" s="13" t="n">
        <v>4862</v>
      </c>
      <c r="E182" s="14" t="n">
        <v>17.28</v>
      </c>
      <c r="F182" s="15" t="n">
        <v>0.0018</v>
      </c>
      <c r="G182" s="15" t="n"/>
    </row>
    <row r="183">
      <c r="A183" s="12" t="inlineStr">
        <is>
          <t>Cochin Shipyard Ltd.</t>
        </is>
      </c>
      <c r="B183" s="30" t="inlineStr">
        <is>
          <t>INE704P01025</t>
        </is>
      </c>
      <c r="C183" s="30" t="inlineStr">
        <is>
          <t>Industrial Manufacturing</t>
        </is>
      </c>
      <c r="D183" s="13" t="n">
        <v>1044</v>
      </c>
      <c r="E183" s="14" t="n">
        <v>16.91</v>
      </c>
      <c r="F183" s="15" t="n">
        <v>0.0018</v>
      </c>
      <c r="G183" s="15" t="n"/>
    </row>
    <row r="184">
      <c r="A184" s="12" t="inlineStr">
        <is>
          <t>Bharti Hexacom Ltd.</t>
        </is>
      </c>
      <c r="B184" s="30" t="inlineStr">
        <is>
          <t>INE343G01021</t>
        </is>
      </c>
      <c r="C184" s="30" t="inlineStr">
        <is>
          <t>Telecom - Services</t>
        </is>
      </c>
      <c r="D184" s="13" t="n">
        <v>927</v>
      </c>
      <c r="E184" s="14" t="n">
        <v>16.89</v>
      </c>
      <c r="F184" s="15" t="n">
        <v>0.0018</v>
      </c>
      <c r="G184" s="15" t="n"/>
    </row>
    <row r="185">
      <c r="A185" s="12" t="inlineStr">
        <is>
          <t>Indraprastha Gas Ltd.</t>
        </is>
      </c>
      <c r="B185" s="30" t="inlineStr">
        <is>
          <t>INE203G01027</t>
        </is>
      </c>
      <c r="C185" s="30" t="inlineStr">
        <is>
          <t>Gas</t>
        </is>
      </c>
      <c r="D185" s="13" t="n">
        <v>8660</v>
      </c>
      <c r="E185" s="14" t="n">
        <v>16.85</v>
      </c>
      <c r="F185" s="15" t="n">
        <v>0.0018</v>
      </c>
      <c r="G185" s="15" t="n"/>
    </row>
    <row r="186">
      <c r="A186" s="12" t="inlineStr">
        <is>
          <t>Bharat Dynamics Ltd.</t>
        </is>
      </c>
      <c r="B186" s="30" t="inlineStr">
        <is>
          <t>INE171Z01026</t>
        </is>
      </c>
      <c r="C186" s="30" t="inlineStr">
        <is>
          <t>Aerospace &amp; Defense</t>
        </is>
      </c>
      <c r="D186" s="13" t="n">
        <v>1137</v>
      </c>
      <c r="E186" s="14" t="n">
        <v>16.67</v>
      </c>
      <c r="F186" s="15" t="n">
        <v>0.0018</v>
      </c>
      <c r="G186" s="15" t="n"/>
    </row>
    <row r="187">
      <c r="A187" s="12" t="inlineStr">
        <is>
          <t>Godrej Consumer Products Ltd.</t>
        </is>
      </c>
      <c r="B187" s="30" t="inlineStr">
        <is>
          <t>INE102D01028</t>
        </is>
      </c>
      <c r="C187" s="30" t="inlineStr">
        <is>
          <t>Personal Products</t>
        </is>
      </c>
      <c r="D187" s="13" t="n">
        <v>1344</v>
      </c>
      <c r="E187" s="14" t="n">
        <v>16.43</v>
      </c>
      <c r="F187" s="15" t="n">
        <v>0.0017</v>
      </c>
      <c r="G187" s="15" t="n"/>
    </row>
    <row r="188">
      <c r="A188" s="12" t="inlineStr">
        <is>
          <t>Motilal Oswal Financial Services Ltd.</t>
        </is>
      </c>
      <c r="B188" s="30" t="inlineStr">
        <is>
          <t>INE338I01027</t>
        </is>
      </c>
      <c r="C188" s="30" t="inlineStr">
        <is>
          <t>Capital Markets</t>
        </is>
      </c>
      <c r="D188" s="13" t="n">
        <v>1912</v>
      </c>
      <c r="E188" s="14" t="n">
        <v>16.36</v>
      </c>
      <c r="F188" s="15" t="n">
        <v>0.0017</v>
      </c>
      <c r="G188" s="15" t="n"/>
    </row>
    <row r="189">
      <c r="A189" s="12" t="inlineStr">
        <is>
          <t>Bajaj Holdings &amp; Investment Ltd.</t>
        </is>
      </c>
      <c r="B189" s="30" t="inlineStr">
        <is>
          <t>INE118A01012</t>
        </is>
      </c>
      <c r="C189" s="30" t="inlineStr">
        <is>
          <t>Finance</t>
        </is>
      </c>
      <c r="D189" s="13" t="n">
        <v>144</v>
      </c>
      <c r="E189" s="14" t="n">
        <v>16.31</v>
      </c>
      <c r="F189" s="15" t="n">
        <v>0.0017</v>
      </c>
      <c r="G189" s="15" t="n"/>
    </row>
    <row r="190">
      <c r="A190" s="12" t="inlineStr">
        <is>
          <t>ICICI Lombard General Insurance Co. Ltd.</t>
        </is>
      </c>
      <c r="B190" s="30" t="inlineStr">
        <is>
          <t>INE765G01017</t>
        </is>
      </c>
      <c r="C190" s="30" t="inlineStr">
        <is>
          <t>Insurance</t>
        </is>
      </c>
      <c r="D190" s="13" t="n">
        <v>807</v>
      </c>
      <c r="E190" s="14" t="n">
        <v>15.83</v>
      </c>
      <c r="F190" s="15" t="n">
        <v>0.0017</v>
      </c>
      <c r="G190" s="15" t="n"/>
    </row>
    <row r="191">
      <c r="A191" s="12" t="inlineStr">
        <is>
          <t>GAIL (India) Ltd.</t>
        </is>
      </c>
      <c r="B191" s="30" t="inlineStr">
        <is>
          <t>INE129A01019</t>
        </is>
      </c>
      <c r="C191" s="30" t="inlineStr">
        <is>
          <t>Gas</t>
        </is>
      </c>
      <c r="D191" s="13" t="n">
        <v>9007</v>
      </c>
      <c r="E191" s="14" t="n">
        <v>15.51</v>
      </c>
      <c r="F191" s="15" t="n">
        <v>0.0016</v>
      </c>
      <c r="G191" s="15" t="n"/>
    </row>
    <row r="192">
      <c r="A192" s="12" t="inlineStr">
        <is>
          <t>Bank of Maharashtra</t>
        </is>
      </c>
      <c r="B192" s="30" t="inlineStr">
        <is>
          <t>INE457A01014</t>
        </is>
      </c>
      <c r="C192" s="30" t="inlineStr">
        <is>
          <t>Banks</t>
        </is>
      </c>
      <c r="D192" s="13" t="n">
        <v>24911</v>
      </c>
      <c r="E192" s="14" t="n">
        <v>15.46</v>
      </c>
      <c r="F192" s="15" t="n">
        <v>0.0016</v>
      </c>
      <c r="G192" s="15" t="n"/>
    </row>
    <row r="193">
      <c r="A193" s="12" t="inlineStr">
        <is>
          <t>Linde India Ltd.</t>
        </is>
      </c>
      <c r="B193" s="30" t="inlineStr">
        <is>
          <t>INE473A01011</t>
        </is>
      </c>
      <c r="C193" s="30" t="inlineStr">
        <is>
          <t>Chemicals &amp; Petrochemicals</t>
        </is>
      </c>
      <c r="D193" s="13" t="n">
        <v>259</v>
      </c>
      <c r="E193" s="14" t="n">
        <v>15.42</v>
      </c>
      <c r="F193" s="15" t="n">
        <v>0.0016</v>
      </c>
      <c r="G193" s="15" t="n"/>
    </row>
    <row r="194">
      <c r="A194" s="12" t="inlineStr">
        <is>
          <t>Pidilite Industries Ltd.</t>
        </is>
      </c>
      <c r="B194" s="30" t="inlineStr">
        <is>
          <t>INE318A01026</t>
        </is>
      </c>
      <c r="C194" s="30" t="inlineStr">
        <is>
          <t>Chemicals &amp; Petrochemicals</t>
        </is>
      </c>
      <c r="D194" s="13" t="n">
        <v>1036</v>
      </c>
      <c r="E194" s="14" t="n">
        <v>15.36</v>
      </c>
      <c r="F194" s="15" t="n">
        <v>0.0016</v>
      </c>
      <c r="G194" s="15" t="n"/>
    </row>
    <row r="195">
      <c r="A195" s="12" t="inlineStr">
        <is>
          <t>Syngene International Ltd.</t>
        </is>
      </c>
      <c r="B195" s="30" t="inlineStr">
        <is>
          <t>INE398R01022</t>
        </is>
      </c>
      <c r="C195" s="30" t="inlineStr">
        <is>
          <t>Healthcare Services</t>
        </is>
      </c>
      <c r="D195" s="13" t="n">
        <v>2342</v>
      </c>
      <c r="E195" s="14" t="n">
        <v>15.25</v>
      </c>
      <c r="F195" s="15" t="n">
        <v>0.0016</v>
      </c>
      <c r="G195" s="15" t="n"/>
    </row>
    <row r="196">
      <c r="A196" s="12" t="inlineStr">
        <is>
          <t>Escorts Kubota Ltd.</t>
        </is>
      </c>
      <c r="B196" s="30" t="inlineStr">
        <is>
          <t>INE042A01014</t>
        </is>
      </c>
      <c r="C196" s="30" t="inlineStr">
        <is>
          <t>Agricultural, Commercial &amp; Construction Vehicles</t>
        </is>
      </c>
      <c r="D196" s="13" t="n">
        <v>410</v>
      </c>
      <c r="E196" s="14" t="n">
        <v>15.25</v>
      </c>
      <c r="F196" s="15" t="n">
        <v>0.0016</v>
      </c>
      <c r="G196" s="15" t="n"/>
    </row>
    <row r="197">
      <c r="A197" s="12" t="inlineStr">
        <is>
          <t>L&amp;T Technology Services Ltd.</t>
        </is>
      </c>
      <c r="B197" s="30" t="inlineStr">
        <is>
          <t>INE010V01017</t>
        </is>
      </c>
      <c r="C197" s="30" t="inlineStr">
        <is>
          <t>IT - Services</t>
        </is>
      </c>
      <c r="D197" s="13" t="n">
        <v>341</v>
      </c>
      <c r="E197" s="14" t="n">
        <v>15.22</v>
      </c>
      <c r="F197" s="15" t="n">
        <v>0.0016</v>
      </c>
      <c r="G197" s="15" t="n"/>
    </row>
    <row r="198">
      <c r="A198" s="12" t="inlineStr">
        <is>
          <t>Procter &amp; Gamble Hygiene&amp;HealthCare Ltd.</t>
        </is>
      </c>
      <c r="B198" s="30" t="inlineStr">
        <is>
          <t>INE179A01014</t>
        </is>
      </c>
      <c r="C198" s="30" t="inlineStr">
        <is>
          <t>Personal Products</t>
        </is>
      </c>
      <c r="D198" s="13" t="n">
        <v>117</v>
      </c>
      <c r="E198" s="14" t="n">
        <v>15.18</v>
      </c>
      <c r="F198" s="15" t="n">
        <v>0.0016</v>
      </c>
      <c r="G198" s="15" t="n"/>
    </row>
    <row r="199">
      <c r="A199" s="12" t="inlineStr">
        <is>
          <t>REC Ltd.</t>
        </is>
      </c>
      <c r="B199" s="30" t="inlineStr">
        <is>
          <t>INE020B01018</t>
        </is>
      </c>
      <c r="C199" s="30" t="inlineStr">
        <is>
          <t>Finance</t>
        </is>
      </c>
      <c r="D199" s="13" t="n">
        <v>4170</v>
      </c>
      <c r="E199" s="14" t="n">
        <v>14.88</v>
      </c>
      <c r="F199" s="15" t="n">
        <v>0.0016</v>
      </c>
      <c r="G199" s="15" t="n"/>
    </row>
    <row r="200">
      <c r="A200" s="12" t="inlineStr">
        <is>
          <t>CG Power and Industrial Solutions Ltd.</t>
        </is>
      </c>
      <c r="B200" s="30" t="inlineStr">
        <is>
          <t>INE067A01029</t>
        </is>
      </c>
      <c r="C200" s="30" t="inlineStr">
        <is>
          <t>Electrical Equipment</t>
        </is>
      </c>
      <c r="D200" s="13" t="n">
        <v>2292</v>
      </c>
      <c r="E200" s="14" t="n">
        <v>14.85</v>
      </c>
      <c r="F200" s="15" t="n">
        <v>0.0016</v>
      </c>
      <c r="G200" s="15" t="n"/>
    </row>
    <row r="201">
      <c r="A201" s="12" t="inlineStr">
        <is>
          <t>DLF Ltd.</t>
        </is>
      </c>
      <c r="B201" s="30" t="inlineStr">
        <is>
          <t>INE271C01023</t>
        </is>
      </c>
      <c r="C201" s="30" t="inlineStr">
        <is>
          <t>Realty</t>
        </is>
      </c>
      <c r="D201" s="13" t="n">
        <v>2142</v>
      </c>
      <c r="E201" s="14" t="n">
        <v>14.72</v>
      </c>
      <c r="F201" s="15" t="n">
        <v>0.0015</v>
      </c>
      <c r="G201" s="15" t="n"/>
    </row>
    <row r="202">
      <c r="A202" s="12" t="inlineStr">
        <is>
          <t>Deepak Nitrite Ltd.</t>
        </is>
      </c>
      <c r="B202" s="30" t="inlineStr">
        <is>
          <t>INE288B01029</t>
        </is>
      </c>
      <c r="C202" s="30" t="inlineStr">
        <is>
          <t>Chemicals &amp; Petrochemicals</t>
        </is>
      </c>
      <c r="D202" s="13" t="n">
        <v>848</v>
      </c>
      <c r="E202" s="14" t="n">
        <v>14.68</v>
      </c>
      <c r="F202" s="15" t="n">
        <v>0.0015</v>
      </c>
      <c r="G202" s="15" t="n"/>
    </row>
    <row r="203">
      <c r="A203" s="12" t="inlineStr">
        <is>
          <t>General Insurance Corporation of India</t>
        </is>
      </c>
      <c r="B203" s="30" t="inlineStr">
        <is>
          <t>INE481Y01014</t>
        </is>
      </c>
      <c r="C203" s="30" t="inlineStr">
        <is>
          <t>Insurance</t>
        </is>
      </c>
      <c r="D203" s="13" t="n">
        <v>3817</v>
      </c>
      <c r="E203" s="14" t="n">
        <v>14.54</v>
      </c>
      <c r="F203" s="15" t="n">
        <v>0.0015</v>
      </c>
      <c r="G203" s="15" t="n"/>
    </row>
    <row r="204">
      <c r="A204" s="12" t="inlineStr">
        <is>
          <t>United Breweries Ltd.</t>
        </is>
      </c>
      <c r="B204" s="30" t="inlineStr">
        <is>
          <t>INE686F01025</t>
        </is>
      </c>
      <c r="C204" s="30" t="inlineStr">
        <is>
          <t>Beverages</t>
        </is>
      </c>
      <c r="D204" s="13" t="n">
        <v>891</v>
      </c>
      <c r="E204" s="14" t="n">
        <v>14.45</v>
      </c>
      <c r="F204" s="15" t="n">
        <v>0.0015</v>
      </c>
      <c r="G204" s="15" t="n"/>
    </row>
    <row r="205">
      <c r="A205" s="12" t="inlineStr">
        <is>
          <t>Thermax Ltd.</t>
        </is>
      </c>
      <c r="B205" s="30" t="inlineStr">
        <is>
          <t>INE152A01029</t>
        </is>
      </c>
      <c r="C205" s="30" t="inlineStr">
        <is>
          <t>Electrical Equipment</t>
        </is>
      </c>
      <c r="D205" s="13" t="n">
        <v>478</v>
      </c>
      <c r="E205" s="14" t="n">
        <v>14.45</v>
      </c>
      <c r="F205" s="15" t="n">
        <v>0.0015</v>
      </c>
      <c r="G205" s="15" t="n"/>
    </row>
    <row r="206">
      <c r="A206" s="12" t="inlineStr">
        <is>
          <t>Ajanta Pharma Ltd.</t>
        </is>
      </c>
      <c r="B206" s="30" t="inlineStr">
        <is>
          <t>INE031B01049</t>
        </is>
      </c>
      <c r="C206" s="30" t="inlineStr">
        <is>
          <t>Pharmaceuticals &amp; Biotechnology</t>
        </is>
      </c>
      <c r="D206" s="13" t="n">
        <v>520</v>
      </c>
      <c r="E206" s="14" t="n">
        <v>14.4</v>
      </c>
      <c r="F206" s="15" t="n">
        <v>0.0015</v>
      </c>
      <c r="G206" s="15" t="n"/>
    </row>
    <row r="207">
      <c r="A207" s="12" t="inlineStr">
        <is>
          <t>United Spirits Ltd.</t>
        </is>
      </c>
      <c r="B207" s="30" t="inlineStr">
        <is>
          <t>INE854D01024</t>
        </is>
      </c>
      <c r="C207" s="30" t="inlineStr">
        <is>
          <t>Beverages</t>
        </is>
      </c>
      <c r="D207" s="13" t="n">
        <v>986</v>
      </c>
      <c r="E207" s="14" t="n">
        <v>14.23</v>
      </c>
      <c r="F207" s="15" t="n">
        <v>0.0015</v>
      </c>
      <c r="G207" s="15" t="n"/>
    </row>
    <row r="208">
      <c r="A208" s="12" t="inlineStr">
        <is>
          <t>Punjab National Bank</t>
        </is>
      </c>
      <c r="B208" s="30" t="inlineStr">
        <is>
          <t>INE160A01022</t>
        </is>
      </c>
      <c r="C208" s="30" t="inlineStr">
        <is>
          <t>Banks</t>
        </is>
      </c>
      <c r="D208" s="13" t="n">
        <v>11511</v>
      </c>
      <c r="E208" s="14" t="n">
        <v>14.23</v>
      </c>
      <c r="F208" s="15" t="n">
        <v>0.0015</v>
      </c>
      <c r="G208" s="15" t="n"/>
    </row>
    <row r="209">
      <c r="A209" s="12" t="inlineStr">
        <is>
          <t>Housing &amp; Urban Development Corp Ltd.</t>
        </is>
      </c>
      <c r="B209" s="30" t="inlineStr">
        <is>
          <t>INE031A01017</t>
        </is>
      </c>
      <c r="C209" s="30" t="inlineStr">
        <is>
          <t>Finance</t>
        </is>
      </c>
      <c r="D209" s="13" t="n">
        <v>6195</v>
      </c>
      <c r="E209" s="14" t="n">
        <v>14.13</v>
      </c>
      <c r="F209" s="15" t="n">
        <v>0.0015</v>
      </c>
      <c r="G209" s="15" t="n"/>
    </row>
    <row r="210">
      <c r="A210" s="12" t="inlineStr">
        <is>
          <t>Hexaware Technologies Ltd.</t>
        </is>
      </c>
      <c r="B210" s="30" t="inlineStr">
        <is>
          <t>INE093A01041</t>
        </is>
      </c>
      <c r="C210" s="30" t="inlineStr">
        <is>
          <t>IT - Software</t>
        </is>
      </c>
      <c r="D210" s="13" t="n">
        <v>1828</v>
      </c>
      <c r="E210" s="14" t="n">
        <v>13.99</v>
      </c>
      <c r="F210" s="15" t="n">
        <v>0.0015</v>
      </c>
      <c r="G210" s="15" t="n"/>
    </row>
    <row r="211">
      <c r="A211" s="12" t="inlineStr">
        <is>
          <t>Godfrey Phillips India Ltd.</t>
        </is>
      </c>
      <c r="B211" s="30" t="inlineStr">
        <is>
          <t>INE260B01028</t>
        </is>
      </c>
      <c r="C211" s="30" t="inlineStr">
        <is>
          <t>Cigarettes &amp; Tobacco Products</t>
        </is>
      </c>
      <c r="D211" s="13" t="n">
        <v>503</v>
      </c>
      <c r="E211" s="14" t="n">
        <v>13.89</v>
      </c>
      <c r="F211" s="15" t="n">
        <v>0.0015</v>
      </c>
      <c r="G211" s="15" t="n"/>
    </row>
    <row r="212">
      <c r="A212" s="12" t="inlineStr">
        <is>
          <t>Indian Renewable Energy Dev Agency Ltd.</t>
        </is>
      </c>
      <c r="B212" s="30" t="inlineStr">
        <is>
          <t>INE202E01016</t>
        </is>
      </c>
      <c r="C212" s="30" t="inlineStr">
        <is>
          <t>Finance</t>
        </is>
      </c>
      <c r="D212" s="13" t="n">
        <v>9821</v>
      </c>
      <c r="E212" s="14" t="n">
        <v>13.74</v>
      </c>
      <c r="F212" s="15" t="n">
        <v>0.0014</v>
      </c>
      <c r="G212" s="15" t="n"/>
    </row>
    <row r="213">
      <c r="A213" s="12" t="inlineStr">
        <is>
          <t>Tata Technologies Ltd.</t>
        </is>
      </c>
      <c r="B213" s="30" t="inlineStr">
        <is>
          <t>INE142M01025</t>
        </is>
      </c>
      <c r="C213" s="30" t="inlineStr">
        <is>
          <t>IT - Services</t>
        </is>
      </c>
      <c r="D213" s="13" t="n">
        <v>2118</v>
      </c>
      <c r="E213" s="14" t="n">
        <v>13.62</v>
      </c>
      <c r="F213" s="15" t="n">
        <v>0.0014</v>
      </c>
      <c r="G213" s="15" t="n"/>
    </row>
    <row r="214">
      <c r="A214" s="12" t="inlineStr">
        <is>
          <t>AWL Agri Business Ltd.</t>
        </is>
      </c>
      <c r="B214" s="30" t="inlineStr">
        <is>
          <t>INE699H01024</t>
        </is>
      </c>
      <c r="C214" s="30" t="inlineStr">
        <is>
          <t>Agricultural Food &amp; other Products</t>
        </is>
      </c>
      <c r="D214" s="13" t="n">
        <v>5738</v>
      </c>
      <c r="E214" s="14" t="n">
        <v>13.62</v>
      </c>
      <c r="F214" s="15" t="n">
        <v>0.0014</v>
      </c>
      <c r="G214" s="15" t="n"/>
    </row>
    <row r="215">
      <c r="A215" s="12" t="inlineStr">
        <is>
          <t>Torrent Pharmaceuticals Ltd.</t>
        </is>
      </c>
      <c r="B215" s="30" t="inlineStr">
        <is>
          <t>INE685A01028</t>
        </is>
      </c>
      <c r="C215" s="30" t="inlineStr">
        <is>
          <t>Pharmaceuticals &amp; Biotechnology</t>
        </is>
      </c>
      <c r="D215" s="13" t="n">
        <v>350</v>
      </c>
      <c r="E215" s="14" t="n">
        <v>13.48</v>
      </c>
      <c r="F215" s="15" t="n">
        <v>0.0014</v>
      </c>
      <c r="G215" s="15" t="n"/>
    </row>
    <row r="216">
      <c r="A216" s="12" t="inlineStr">
        <is>
          <t>K.P.R. Mill Ltd.</t>
        </is>
      </c>
      <c r="B216" s="30" t="inlineStr">
        <is>
          <t>INE930H01031</t>
        </is>
      </c>
      <c r="C216" s="30" t="inlineStr">
        <is>
          <t>Textiles &amp; Apparels</t>
        </is>
      </c>
      <c r="D216" s="13" t="n">
        <v>1422</v>
      </c>
      <c r="E216" s="14" t="n">
        <v>13.4</v>
      </c>
      <c r="F216" s="15" t="n">
        <v>0.0014</v>
      </c>
      <c r="G216" s="15" t="n"/>
    </row>
    <row r="217">
      <c r="A217" s="12" t="inlineStr">
        <is>
          <t>Jindal Steel Ltd.</t>
        </is>
      </c>
      <c r="B217" s="30" t="inlineStr">
        <is>
          <t>INE749A01030</t>
        </is>
      </c>
      <c r="C217" s="30" t="inlineStr">
        <is>
          <t>Ferrous Metals</t>
        </is>
      </c>
      <c r="D217" s="13" t="n">
        <v>1248</v>
      </c>
      <c r="E217" s="14" t="n">
        <v>13.15</v>
      </c>
      <c r="F217" s="15" t="n">
        <v>0.0014</v>
      </c>
      <c r="G217" s="15" t="n"/>
    </row>
    <row r="218">
      <c r="A218" s="12" t="inlineStr">
        <is>
          <t>ACC Ltd.</t>
        </is>
      </c>
      <c r="B218" s="30" t="inlineStr">
        <is>
          <t>INE012A01025</t>
        </is>
      </c>
      <c r="C218" s="30" t="inlineStr">
        <is>
          <t>Cement &amp; Cement Products</t>
        </is>
      </c>
      <c r="D218" s="13" t="n">
        <v>753</v>
      </c>
      <c r="E218" s="14" t="n">
        <v>13.08</v>
      </c>
      <c r="F218" s="15" t="n">
        <v>0.0014</v>
      </c>
      <c r="G218" s="15" t="n"/>
    </row>
    <row r="219">
      <c r="A219" s="12" t="inlineStr">
        <is>
          <t>CRISIL Ltd.</t>
        </is>
      </c>
      <c r="B219" s="30" t="inlineStr">
        <is>
          <t>INE007A01025</t>
        </is>
      </c>
      <c r="C219" s="30" t="inlineStr">
        <is>
          <t>Finance</t>
        </is>
      </c>
      <c r="D219" s="13" t="n">
        <v>300</v>
      </c>
      <c r="E219" s="14" t="n">
        <v>12.96</v>
      </c>
      <c r="F219" s="15" t="n">
        <v>0.0014</v>
      </c>
      <c r="G219" s="15" t="n"/>
    </row>
    <row r="220">
      <c r="A220" s="12" t="inlineStr">
        <is>
          <t>GlaxoSmithKline Pharmaceuticals Ltd.</t>
        </is>
      </c>
      <c r="B220" s="30" t="inlineStr">
        <is>
          <t>INE159A01016</t>
        </is>
      </c>
      <c r="C220" s="30" t="inlineStr">
        <is>
          <t>Pharmaceuticals &amp; Biotechnology</t>
        </is>
      </c>
      <c r="D220" s="13" t="n">
        <v>511</v>
      </c>
      <c r="E220" s="14" t="n">
        <v>12.64</v>
      </c>
      <c r="F220" s="15" t="n">
        <v>0.0013</v>
      </c>
      <c r="G220" s="15" t="n"/>
    </row>
    <row r="221">
      <c r="A221" s="12" t="inlineStr">
        <is>
          <t>Global Health Ltd.</t>
        </is>
      </c>
      <c r="B221" s="30" t="inlineStr">
        <is>
          <t>INE474Q01031</t>
        </is>
      </c>
      <c r="C221" s="30" t="inlineStr">
        <is>
          <t>Healthcare Services</t>
        </is>
      </c>
      <c r="D221" s="13" t="n">
        <v>1044</v>
      </c>
      <c r="E221" s="14" t="n">
        <v>12.39</v>
      </c>
      <c r="F221" s="15" t="n">
        <v>0.0013</v>
      </c>
      <c r="G221" s="15" t="n"/>
    </row>
    <row r="222">
      <c r="A222" s="12" t="inlineStr">
        <is>
          <t>Havells India Ltd.</t>
        </is>
      </c>
      <c r="B222" s="30" t="inlineStr">
        <is>
          <t>INE176B01034</t>
        </is>
      </c>
      <c r="C222" s="30" t="inlineStr">
        <is>
          <t>Consumer Durables</t>
        </is>
      </c>
      <c r="D222" s="13" t="n">
        <v>843</v>
      </c>
      <c r="E222" s="14" t="n">
        <v>12.01</v>
      </c>
      <c r="F222" s="15" t="n">
        <v>0.0013</v>
      </c>
      <c r="G222" s="15" t="n"/>
    </row>
    <row r="223">
      <c r="A223" s="12" t="inlineStr">
        <is>
          <t>Premier Energies Ltd.</t>
        </is>
      </c>
      <c r="B223" s="30" t="inlineStr">
        <is>
          <t>INE0BS701011</t>
        </is>
      </c>
      <c r="C223" s="30" t="inlineStr">
        <is>
          <t>Electrical Equipment</t>
        </is>
      </c>
      <c r="D223" s="13" t="n">
        <v>1424</v>
      </c>
      <c r="E223" s="14" t="n">
        <v>11.99</v>
      </c>
      <c r="F223" s="15" t="n">
        <v>0.0013</v>
      </c>
      <c r="G223" s="15" t="n"/>
    </row>
    <row r="224">
      <c r="A224" s="12" t="inlineStr">
        <is>
          <t>3M India Ltd.</t>
        </is>
      </c>
      <c r="B224" s="30" t="inlineStr">
        <is>
          <t>INE470A01017</t>
        </is>
      </c>
      <c r="C224" s="30" t="inlineStr">
        <is>
          <t>Diversified</t>
        </is>
      </c>
      <c r="D224" s="13" t="n">
        <v>34</v>
      </c>
      <c r="E224" s="14" t="n">
        <v>11.94</v>
      </c>
      <c r="F224" s="15" t="n">
        <v>0.0013</v>
      </c>
      <c r="G224" s="15" t="n"/>
    </row>
    <row r="225">
      <c r="A225" s="12" t="inlineStr">
        <is>
          <t>Adani Energy Solutions Ltd.</t>
        </is>
      </c>
      <c r="B225" s="30" t="inlineStr">
        <is>
          <t>INE931S01010</t>
        </is>
      </c>
      <c r="C225" s="30" t="inlineStr">
        <is>
          <t>Power</t>
        </is>
      </c>
      <c r="D225" s="13" t="n">
        <v>1158</v>
      </c>
      <c r="E225" s="14" t="n">
        <v>11.9</v>
      </c>
      <c r="F225" s="15" t="n">
        <v>0.0013</v>
      </c>
      <c r="G225" s="15" t="n"/>
    </row>
    <row r="226">
      <c r="A226" s="12" t="inlineStr">
        <is>
          <t>Shree Cement Ltd.</t>
        </is>
      </c>
      <c r="B226" s="30" t="inlineStr">
        <is>
          <t>INE070A01015</t>
        </is>
      </c>
      <c r="C226" s="30" t="inlineStr">
        <is>
          <t>Cement &amp; Cement Products</t>
        </is>
      </c>
      <c r="D226" s="13" t="n">
        <v>44</v>
      </c>
      <c r="E226" s="14" t="n">
        <v>11.69</v>
      </c>
      <c r="F226" s="15" t="n">
        <v>0.0012</v>
      </c>
      <c r="G226" s="15" t="n"/>
    </row>
    <row r="227">
      <c r="A227" s="12" t="inlineStr">
        <is>
          <t>JSW Infrastructure Ltd.</t>
        </is>
      </c>
      <c r="B227" s="30" t="inlineStr">
        <is>
          <t>INE880J01026</t>
        </is>
      </c>
      <c r="C227" s="30" t="inlineStr">
        <is>
          <t>Transport Infrastructure</t>
        </is>
      </c>
      <c r="D227" s="13" t="n">
        <v>3990</v>
      </c>
      <c r="E227" s="14" t="n">
        <v>11.36</v>
      </c>
      <c r="F227" s="15" t="n">
        <v>0.0012</v>
      </c>
      <c r="G227" s="15" t="n"/>
    </row>
    <row r="228">
      <c r="A228" s="12" t="inlineStr">
        <is>
          <t>Ambuja Cements Ltd.</t>
        </is>
      </c>
      <c r="B228" s="30" t="inlineStr">
        <is>
          <t>INE079A01024</t>
        </is>
      </c>
      <c r="C228" s="30" t="inlineStr">
        <is>
          <t>Cement &amp; Cement Products</t>
        </is>
      </c>
      <c r="D228" s="13" t="n">
        <v>2038</v>
      </c>
      <c r="E228" s="14" t="n">
        <v>11.34</v>
      </c>
      <c r="F228" s="15" t="n">
        <v>0.0012</v>
      </c>
      <c r="G228" s="15" t="n"/>
    </row>
    <row r="229">
      <c r="A229" s="12" t="inlineStr">
        <is>
          <t>Endurance Technologies Ltd.</t>
        </is>
      </c>
      <c r="B229" s="30" t="inlineStr">
        <is>
          <t>INE913H01037</t>
        </is>
      </c>
      <c r="C229" s="30" t="inlineStr">
        <is>
          <t>Auto Components</t>
        </is>
      </c>
      <c r="D229" s="13" t="n">
        <v>434</v>
      </c>
      <c r="E229" s="14" t="n">
        <v>11.24</v>
      </c>
      <c r="F229" s="15" t="n">
        <v>0.0012</v>
      </c>
      <c r="G229" s="15" t="n"/>
    </row>
    <row r="230">
      <c r="A230" s="12" t="inlineStr">
        <is>
          <t>Tata Investment Corporation Ltd.</t>
        </is>
      </c>
      <c r="B230" s="30" t="inlineStr">
        <is>
          <t>INE672A01026</t>
        </is>
      </c>
      <c r="C230" s="30" t="inlineStr">
        <is>
          <t>Finance</t>
        </is>
      </c>
      <c r="D230" s="13" t="n">
        <v>1604</v>
      </c>
      <c r="E230" s="14" t="n">
        <v>11.19</v>
      </c>
      <c r="F230" s="15" t="n">
        <v>0.0012</v>
      </c>
      <c r="G230" s="15" t="n"/>
    </row>
    <row r="231">
      <c r="A231" s="12" t="inlineStr">
        <is>
          <t>Hyundai Motor India Ltd.</t>
        </is>
      </c>
      <c r="B231" s="30" t="inlineStr">
        <is>
          <t>INE0V6F01027</t>
        </is>
      </c>
      <c r="C231" s="30" t="inlineStr">
        <is>
          <t>Automobiles</t>
        </is>
      </c>
      <c r="D231" s="13" t="n">
        <v>476</v>
      </c>
      <c r="E231" s="14" t="n">
        <v>10.94</v>
      </c>
      <c r="F231" s="15" t="n">
        <v>0.0011</v>
      </c>
      <c r="G231" s="15" t="n"/>
    </row>
    <row r="232">
      <c r="A232" s="12" t="inlineStr">
        <is>
          <t>NTPC Green Energy Ltd.</t>
        </is>
      </c>
      <c r="B232" s="30" t="inlineStr">
        <is>
          <t>INE0ONG01011</t>
        </is>
      </c>
      <c r="C232" s="30" t="inlineStr">
        <is>
          <t>Power</t>
        </is>
      </c>
      <c r="D232" s="13" t="n">
        <v>11465</v>
      </c>
      <c r="E232" s="14" t="n">
        <v>10.84</v>
      </c>
      <c r="F232" s="15" t="n">
        <v>0.0011</v>
      </c>
      <c r="G232" s="15" t="n"/>
    </row>
    <row r="233">
      <c r="A233" s="12" t="inlineStr">
        <is>
          <t>Adani Green Energy Ltd.</t>
        </is>
      </c>
      <c r="B233" s="30" t="inlineStr">
        <is>
          <t>INE364U01010</t>
        </is>
      </c>
      <c r="C233" s="30" t="inlineStr">
        <is>
          <t>Power</t>
        </is>
      </c>
      <c r="D233" s="13" t="n">
        <v>1023</v>
      </c>
      <c r="E233" s="14" t="n">
        <v>10.38</v>
      </c>
      <c r="F233" s="15" t="n">
        <v>0.0011</v>
      </c>
      <c r="G233" s="15" t="n"/>
    </row>
    <row r="234">
      <c r="A234" s="12" t="inlineStr">
        <is>
          <t>IRB Infrastructure Developers Ltd.</t>
        </is>
      </c>
      <c r="B234" s="30" t="inlineStr">
        <is>
          <t>INE821I01022</t>
        </is>
      </c>
      <c r="C234" s="30" t="inlineStr">
        <is>
          <t>Construction</t>
        </is>
      </c>
      <c r="D234" s="13" t="n">
        <v>24483</v>
      </c>
      <c r="E234" s="14" t="n">
        <v>10.3</v>
      </c>
      <c r="F234" s="15" t="n">
        <v>0.0011</v>
      </c>
      <c r="G234" s="15" t="n"/>
    </row>
    <row r="235">
      <c r="A235" s="12" t="inlineStr">
        <is>
          <t>Bosch Ltd.</t>
        </is>
      </c>
      <c r="B235" s="30" t="inlineStr">
        <is>
          <t>INE323A01026</t>
        </is>
      </c>
      <c r="C235" s="30" t="inlineStr">
        <is>
          <t>Auto Components</t>
        </is>
      </c>
      <c r="D235" s="13" t="n">
        <v>28</v>
      </c>
      <c r="E235" s="14" t="n">
        <v>10.09</v>
      </c>
      <c r="F235" s="15" t="n">
        <v>0.0011</v>
      </c>
      <c r="G235" s="15" t="n"/>
    </row>
    <row r="236">
      <c r="A236" s="12" t="inlineStr">
        <is>
          <t>NLC India Ltd.</t>
        </is>
      </c>
      <c r="B236" s="30" t="inlineStr">
        <is>
          <t>INE589A01014</t>
        </is>
      </c>
      <c r="C236" s="30" t="inlineStr">
        <is>
          <t>Power</t>
        </is>
      </c>
      <c r="D236" s="13" t="n">
        <v>4025</v>
      </c>
      <c r="E236" s="14" t="n">
        <v>10.07</v>
      </c>
      <c r="F236" s="15" t="n">
        <v>0.0011</v>
      </c>
      <c r="G236" s="15" t="n"/>
    </row>
    <row r="237">
      <c r="A237" s="12" t="inlineStr">
        <is>
          <t>Solar Industries India Ltd.</t>
        </is>
      </c>
      <c r="B237" s="30" t="inlineStr">
        <is>
          <t>INE343H01029</t>
        </is>
      </c>
      <c r="C237" s="30" t="inlineStr">
        <is>
          <t>Chemicals &amp; Petrochemicals</t>
        </is>
      </c>
      <c r="D237" s="13" t="n">
        <v>82</v>
      </c>
      <c r="E237" s="14" t="n">
        <v>10.05</v>
      </c>
      <c r="F237" s="15" t="n">
        <v>0.0011</v>
      </c>
      <c r="G237" s="15" t="n"/>
    </row>
    <row r="238">
      <c r="A238" s="12" t="inlineStr">
        <is>
          <t>Lodha Developers Ltd.</t>
        </is>
      </c>
      <c r="B238" s="30" t="inlineStr">
        <is>
          <t>INE670K01029</t>
        </is>
      </c>
      <c r="C238" s="30" t="inlineStr">
        <is>
          <t>Realty</t>
        </is>
      </c>
      <c r="D238" s="13" t="n">
        <v>938</v>
      </c>
      <c r="E238" s="14" t="n">
        <v>9.949999999999999</v>
      </c>
      <c r="F238" s="15" t="n">
        <v>0.001</v>
      </c>
      <c r="G238" s="15" t="n"/>
    </row>
    <row r="239">
      <c r="A239" s="12" t="inlineStr">
        <is>
          <t>Siemens Ltd.</t>
        </is>
      </c>
      <c r="B239" s="30" t="inlineStr">
        <is>
          <t>INE003A01024</t>
        </is>
      </c>
      <c r="C239" s="30" t="inlineStr">
        <is>
          <t>Electrical Equipment</t>
        </is>
      </c>
      <c r="D239" s="13" t="n">
        <v>294</v>
      </c>
      <c r="E239" s="14" t="n">
        <v>9.01</v>
      </c>
      <c r="F239" s="15" t="n">
        <v>0.0009</v>
      </c>
      <c r="G239" s="15" t="n"/>
    </row>
    <row r="240">
      <c r="A240" s="12" t="inlineStr">
        <is>
          <t>ABB India Ltd.</t>
        </is>
      </c>
      <c r="B240" s="30" t="inlineStr">
        <is>
          <t>INE117A01022</t>
        </is>
      </c>
      <c r="C240" s="30" t="inlineStr">
        <is>
          <t>Electrical Equipment</t>
        </is>
      </c>
      <c r="D240" s="13" t="n">
        <v>174</v>
      </c>
      <c r="E240" s="14" t="n">
        <v>9</v>
      </c>
      <c r="F240" s="15" t="n">
        <v>0.0009</v>
      </c>
      <c r="G240" s="15" t="n"/>
    </row>
    <row r="241">
      <c r="A241" s="12" t="inlineStr">
        <is>
          <t>Hindustan Zinc Ltd.</t>
        </is>
      </c>
      <c r="B241" s="30" t="inlineStr">
        <is>
          <t>INE267A01025</t>
        </is>
      </c>
      <c r="C241" s="30" t="inlineStr">
        <is>
          <t>Non - Ferrous Metals</t>
        </is>
      </c>
      <c r="D241" s="13" t="n">
        <v>1448</v>
      </c>
      <c r="E241" s="14" t="n">
        <v>8.869999999999999</v>
      </c>
      <c r="F241" s="15" t="n">
        <v>0.0009</v>
      </c>
      <c r="G241" s="15" t="n"/>
    </row>
    <row r="242">
      <c r="A242" s="12" t="inlineStr">
        <is>
          <t>Honeywell Automation India Ltd.</t>
        </is>
      </c>
      <c r="B242" s="30" t="inlineStr">
        <is>
          <t>INE671A01010</t>
        </is>
      </c>
      <c r="C242" s="30" t="inlineStr">
        <is>
          <t>Industrial Manufacturing</t>
        </is>
      </c>
      <c r="D242" s="13" t="n">
        <v>27</v>
      </c>
      <c r="E242" s="14" t="n">
        <v>8.859999999999999</v>
      </c>
      <c r="F242" s="15" t="n">
        <v>0.0009</v>
      </c>
      <c r="G242" s="15" t="n"/>
    </row>
    <row r="243">
      <c r="A243" s="12" t="inlineStr">
        <is>
          <t>Gujarat Gas Ltd.</t>
        </is>
      </c>
      <c r="B243" s="30" t="inlineStr">
        <is>
          <t>INE844O01030</t>
        </is>
      </c>
      <c r="C243" s="30" t="inlineStr">
        <is>
          <t>Gas</t>
        </is>
      </c>
      <c r="D243" s="13" t="n">
        <v>2129</v>
      </c>
      <c r="E243" s="14" t="n">
        <v>8.779999999999999</v>
      </c>
      <c r="F243" s="15" t="n">
        <v>0.0009</v>
      </c>
      <c r="G243" s="15" t="n"/>
    </row>
    <row r="244">
      <c r="A244" s="12" t="inlineStr">
        <is>
          <t>JSW Energy Ltd.</t>
        </is>
      </c>
      <c r="B244" s="30" t="inlineStr">
        <is>
          <t>INE121E01018</t>
        </is>
      </c>
      <c r="C244" s="30" t="inlineStr">
        <is>
          <t>Power</t>
        </is>
      </c>
      <c r="D244" s="13" t="n">
        <v>1791</v>
      </c>
      <c r="E244" s="14" t="n">
        <v>8.640000000000001</v>
      </c>
      <c r="F244" s="15" t="n">
        <v>0.0009</v>
      </c>
      <c r="G244" s="15" t="n"/>
    </row>
    <row r="245">
      <c r="A245" s="12" t="inlineStr">
        <is>
          <t>Zydus Lifesciences Ltd.</t>
        </is>
      </c>
      <c r="B245" s="30" t="inlineStr">
        <is>
          <t>INE010B01027</t>
        </is>
      </c>
      <c r="C245" s="30" t="inlineStr">
        <is>
          <t>Pharmaceuticals &amp; Biotechnology</t>
        </is>
      </c>
      <c r="D245" s="13" t="n">
        <v>836</v>
      </c>
      <c r="E245" s="14" t="n">
        <v>7.64</v>
      </c>
      <c r="F245" s="15" t="n">
        <v>0.0008</v>
      </c>
      <c r="G245" s="15" t="n"/>
    </row>
    <row r="246">
      <c r="A246" s="12" t="inlineStr">
        <is>
          <t>Siemens Energy India Ltd.</t>
        </is>
      </c>
      <c r="B246" s="30" t="inlineStr">
        <is>
          <t>INE1NPP01017</t>
        </is>
      </c>
      <c r="C246" s="30" t="inlineStr">
        <is>
          <t>Electrical Equipment</t>
        </is>
      </c>
      <c r="D246" s="13" t="n">
        <v>295</v>
      </c>
      <c r="E246" s="14" t="n">
        <v>7.55</v>
      </c>
      <c r="F246" s="15" t="n">
        <v>0.0008</v>
      </c>
      <c r="G246" s="15" t="n"/>
    </row>
    <row r="247">
      <c r="A247" s="12" t="inlineStr">
        <is>
          <t>Indian Railway Finance Corporation Ltd.</t>
        </is>
      </c>
      <c r="B247" s="30" t="inlineStr">
        <is>
          <t>INE053F01010</t>
        </is>
      </c>
      <c r="C247" s="30" t="inlineStr">
        <is>
          <t>Finance</t>
        </is>
      </c>
      <c r="D247" s="13" t="n">
        <v>5965</v>
      </c>
      <c r="E247" s="14" t="n">
        <v>7.43</v>
      </c>
      <c r="F247" s="15" t="n">
        <v>0.0008</v>
      </c>
      <c r="G247" s="15" t="n"/>
    </row>
    <row r="248">
      <c r="A248" s="12" t="inlineStr">
        <is>
          <t>IDBI Bank Ltd.</t>
        </is>
      </c>
      <c r="B248" s="30" t="inlineStr">
        <is>
          <t>INE008A01015</t>
        </is>
      </c>
      <c r="C248" s="30" t="inlineStr">
        <is>
          <t>Banks</t>
        </is>
      </c>
      <c r="D248" s="13" t="n">
        <v>6920</v>
      </c>
      <c r="E248" s="14" t="n">
        <v>7.13</v>
      </c>
      <c r="F248" s="15" t="n">
        <v>0.0007</v>
      </c>
      <c r="G248" s="15" t="n"/>
    </row>
    <row r="249">
      <c r="A249" s="12" t="inlineStr">
        <is>
          <t>Fertilizers &amp; Chemicals Travancore Ltd.</t>
        </is>
      </c>
      <c r="B249" s="30" t="inlineStr">
        <is>
          <t>INE188A01015</t>
        </is>
      </c>
      <c r="C249" s="30" t="inlineStr">
        <is>
          <t>Fertilizers &amp; Agrochemicals</t>
        </is>
      </c>
      <c r="D249" s="13" t="n">
        <v>768</v>
      </c>
      <c r="E249" s="14" t="n">
        <v>7.01</v>
      </c>
      <c r="F249" s="15" t="n">
        <v>0.0007</v>
      </c>
      <c r="G249" s="15" t="n"/>
    </row>
    <row r="250">
      <c r="A250" s="12" t="inlineStr">
        <is>
          <t>SJVN Ltd.</t>
        </is>
      </c>
      <c r="B250" s="30" t="inlineStr">
        <is>
          <t>INE002L01015</t>
        </is>
      </c>
      <c r="C250" s="30" t="inlineStr">
        <is>
          <t>Power</t>
        </is>
      </c>
      <c r="D250" s="13" t="n">
        <v>8830</v>
      </c>
      <c r="E250" s="14" t="n">
        <v>6.6</v>
      </c>
      <c r="F250" s="15" t="n">
        <v>0.0007</v>
      </c>
      <c r="G250" s="15" t="n"/>
    </row>
    <row r="251">
      <c r="A251" s="12" t="inlineStr">
        <is>
          <t>Indian Overseas Bank</t>
        </is>
      </c>
      <c r="B251" s="30" t="inlineStr">
        <is>
          <t>INE565A01014</t>
        </is>
      </c>
      <c r="C251" s="30" t="inlineStr">
        <is>
          <t>Banks</t>
        </is>
      </c>
      <c r="D251" s="13" t="n">
        <v>17883</v>
      </c>
      <c r="E251" s="14" t="n">
        <v>6.46</v>
      </c>
      <c r="F251" s="15" t="n">
        <v>0.0007</v>
      </c>
      <c r="G251" s="15" t="n"/>
    </row>
    <row r="252">
      <c r="A252" s="12" t="inlineStr">
        <is>
          <t>Mazagon Dock Shipbuilders Ltd.</t>
        </is>
      </c>
      <c r="B252" s="30" t="inlineStr">
        <is>
          <t>INE249Z01020</t>
        </is>
      </c>
      <c r="C252" s="30" t="inlineStr">
        <is>
          <t>Industrial Manufacturing</t>
        </is>
      </c>
      <c r="D252" s="13" t="n">
        <v>254</v>
      </c>
      <c r="E252" s="14" t="n">
        <v>6.33</v>
      </c>
      <c r="F252" s="15" t="n">
        <v>0.0007</v>
      </c>
      <c r="G252" s="15" t="n"/>
    </row>
    <row r="253">
      <c r="A253" s="12" t="inlineStr">
        <is>
          <t>Life Insurance Corporation of India</t>
        </is>
      </c>
      <c r="B253" s="30" t="inlineStr">
        <is>
          <t>INE0J1Y01017</t>
        </is>
      </c>
      <c r="C253" s="30" t="inlineStr">
        <is>
          <t>Insurance</t>
        </is>
      </c>
      <c r="D253" s="13" t="n">
        <v>741</v>
      </c>
      <c r="E253" s="14" t="n">
        <v>6.33</v>
      </c>
      <c r="F253" s="15" t="n">
        <v>0.0007</v>
      </c>
      <c r="G253" s="15" t="n"/>
    </row>
    <row r="254">
      <c r="A254" s="12" t="inlineStr">
        <is>
          <t>Godrej Industries Ltd.</t>
        </is>
      </c>
      <c r="B254" s="30" t="inlineStr">
        <is>
          <t>INE233A01035</t>
        </is>
      </c>
      <c r="C254" s="30" t="inlineStr">
        <is>
          <t>Diversified</t>
        </is>
      </c>
      <c r="D254" s="13" t="n">
        <v>533</v>
      </c>
      <c r="E254" s="14" t="n">
        <v>5.34</v>
      </c>
      <c r="F254" s="15" t="n">
        <v>0.0005999999999999999</v>
      </c>
      <c r="G254" s="15" t="n"/>
    </row>
    <row r="255">
      <c r="A255" s="12" t="inlineStr">
        <is>
          <t>The New India Assurance Company Ltd.</t>
        </is>
      </c>
      <c r="B255" s="30" t="inlineStr">
        <is>
          <t>INE470Y01017</t>
        </is>
      </c>
      <c r="C255" s="30" t="inlineStr">
        <is>
          <t>Insurance</t>
        </is>
      </c>
      <c r="D255" s="13" t="n">
        <v>2971</v>
      </c>
      <c r="E255" s="14" t="n">
        <v>4.63</v>
      </c>
      <c r="F255" s="15" t="n">
        <v>0.0005</v>
      </c>
      <c r="G255" s="15" t="n"/>
    </row>
    <row r="256">
      <c r="A256" s="12" t="inlineStr">
        <is>
          <t>UCO Bank</t>
        </is>
      </c>
      <c r="B256" s="30" t="inlineStr">
        <is>
          <t>INE691A01018</t>
        </is>
      </c>
      <c r="C256" s="30" t="inlineStr">
        <is>
          <t>Banks</t>
        </is>
      </c>
      <c r="D256" s="13" t="n">
        <v>14047</v>
      </c>
      <c r="E256" s="14" t="n">
        <v>4.14</v>
      </c>
      <c r="F256" s="15" t="n">
        <v>0.0004</v>
      </c>
      <c r="G256" s="15" t="n"/>
    </row>
    <row r="257">
      <c r="A257" s="12" t="inlineStr">
        <is>
          <t>Bajaj Housing Finance Ltd.</t>
        </is>
      </c>
      <c r="B257" s="30" t="inlineStr">
        <is>
          <t>INE377Y01014</t>
        </is>
      </c>
      <c r="C257" s="30" t="inlineStr">
        <is>
          <t>Finance</t>
        </is>
      </c>
      <c r="D257" s="13" t="n">
        <v>3127</v>
      </c>
      <c r="E257" s="14" t="n">
        <v>2.95</v>
      </c>
      <c r="F257" s="15" t="n">
        <v>0.0003</v>
      </c>
      <c r="G257" s="15" t="n"/>
    </row>
    <row r="258">
      <c r="A258" s="12" t="inlineStr">
        <is>
          <t>KWALITY WALL'S INDIA LTD</t>
        </is>
      </c>
      <c r="B258" s="30" t="inlineStr">
        <is>
          <t>INE2KCE01013</t>
        </is>
      </c>
      <c r="C258" s="30" t="inlineStr">
        <is>
          <t>Food Products</t>
        </is>
      </c>
      <c r="D258" s="13" t="n">
        <v>2823</v>
      </c>
      <c r="E258" s="14" t="n">
        <v>1.13</v>
      </c>
      <c r="F258" s="15" t="n">
        <v>0.0001</v>
      </c>
      <c r="G258" s="15" t="n"/>
    </row>
    <row r="259">
      <c r="A259" s="16" t="inlineStr">
        <is>
          <t>Sub Total</t>
        </is>
      </c>
      <c r="B259" s="31" t="n"/>
      <c r="C259" s="31" t="n"/>
      <c r="D259" s="17" t="n"/>
      <c r="E259" s="27" t="n">
        <v>9504.889999999999</v>
      </c>
      <c r="F259" s="28" t="n">
        <v>0.9987</v>
      </c>
      <c r="G259" s="20" t="n"/>
    </row>
    <row r="260">
      <c r="A260" s="12" t="n"/>
      <c r="B260" s="30" t="n"/>
      <c r="C260" s="30" t="n"/>
      <c r="D260" s="13" t="n"/>
      <c r="E260" s="14" t="n"/>
      <c r="F260" s="15" t="n"/>
      <c r="G260" s="15" t="n"/>
    </row>
    <row r="261">
      <c r="A261" s="21" t="inlineStr">
        <is>
          <t>TOTAL</t>
        </is>
      </c>
      <c r="B261" s="32" t="n"/>
      <c r="C261" s="32" t="n"/>
      <c r="D261" s="22" t="n"/>
      <c r="E261" s="37" t="n">
        <v>9504.889999999999</v>
      </c>
      <c r="F261" s="38" t="n">
        <v>0.9987</v>
      </c>
      <c r="G261" s="20" t="n"/>
    </row>
    <row r="262">
      <c r="A262" s="12" t="n"/>
      <c r="B262" s="30" t="n"/>
      <c r="C262" s="30" t="n"/>
      <c r="D262" s="13" t="n"/>
      <c r="E262" s="14" t="n"/>
      <c r="F262" s="15" t="n"/>
      <c r="G262" s="15" t="n"/>
    </row>
    <row r="263">
      <c r="A263" s="12" t="n"/>
      <c r="B263" s="30" t="n"/>
      <c r="C263" s="30" t="n"/>
      <c r="D263" s="13" t="n"/>
      <c r="E263" s="14" t="n"/>
      <c r="F263" s="15" t="n"/>
      <c r="G263" s="15" t="n"/>
    </row>
    <row r="264">
      <c r="A264" s="16" t="inlineStr">
        <is>
          <t>TREPS / Reverse Repo</t>
        </is>
      </c>
      <c r="B264" s="30" t="n"/>
      <c r="C264" s="30" t="n"/>
      <c r="D264" s="13" t="n"/>
      <c r="E264" s="14" t="n"/>
      <c r="F264" s="15" t="n"/>
      <c r="G264" s="15" t="n"/>
    </row>
    <row r="265">
      <c r="A265" s="12" t="inlineStr">
        <is>
          <t>Clearing Corporation of India Ltd.</t>
        </is>
      </c>
      <c r="B265" s="30" t="n"/>
      <c r="C265" s="30" t="n"/>
      <c r="D265" s="13" t="n"/>
      <c r="E265" s="14" t="n">
        <v>9</v>
      </c>
      <c r="F265" s="15" t="n">
        <v>0.0009</v>
      </c>
      <c r="G265" s="15" t="n">
        <v>0.053335</v>
      </c>
    </row>
    <row r="266">
      <c r="A266" s="16" t="inlineStr">
        <is>
          <t>Sub Total</t>
        </is>
      </c>
      <c r="B266" s="31" t="n"/>
      <c r="C266" s="31" t="n"/>
      <c r="D266" s="17" t="n"/>
      <c r="E266" s="37" t="n">
        <v>9</v>
      </c>
      <c r="F266" s="38" t="n">
        <v>0.0009</v>
      </c>
      <c r="G266" s="20" t="n"/>
    </row>
    <row r="267">
      <c r="A267" s="12" t="n"/>
      <c r="B267" s="30" t="n"/>
      <c r="C267" s="30" t="n"/>
      <c r="D267" s="13" t="n"/>
      <c r="E267" s="14" t="n"/>
      <c r="F267" s="15" t="n"/>
      <c r="G267" s="15" t="n"/>
    </row>
    <row r="268">
      <c r="A268" s="21" t="inlineStr">
        <is>
          <t>TOTAL</t>
        </is>
      </c>
      <c r="B268" s="32" t="n"/>
      <c r="C268" s="32" t="n"/>
      <c r="D268" s="22" t="n"/>
      <c r="E268" s="18" t="n">
        <v>9</v>
      </c>
      <c r="F268" s="19" t="n">
        <v>0.0009</v>
      </c>
      <c r="G268" s="20" t="n"/>
    </row>
    <row r="269">
      <c r="A269" s="12" t="inlineStr">
        <is>
          <t>Accrued Interest</t>
        </is>
      </c>
      <c r="B269" s="30" t="n"/>
      <c r="C269" s="30" t="n"/>
      <c r="D269" s="13" t="n"/>
      <c r="E269" s="14" t="n">
        <v>0.0013149</v>
      </c>
      <c r="F269" s="15" t="n">
        <v>0</v>
      </c>
      <c r="G269" s="15" t="n"/>
    </row>
    <row r="270">
      <c r="A270" s="12" t="inlineStr">
        <is>
          <t>Net Receivables/(Payables)</t>
        </is>
      </c>
      <c r="B270" s="30" t="n"/>
      <c r="C270" s="30" t="n"/>
      <c r="D270" s="13" t="n"/>
      <c r="E270" s="14" t="n">
        <v>2.5386851</v>
      </c>
      <c r="F270" s="15" t="n">
        <v>0.0004</v>
      </c>
      <c r="G270" s="15" t="n">
        <v>0.053335</v>
      </c>
    </row>
    <row r="271">
      <c r="A271" s="25" t="inlineStr">
        <is>
          <t>GRAND TOTAL</t>
        </is>
      </c>
      <c r="B271" s="33" t="n"/>
      <c r="C271" s="33" t="n"/>
      <c r="D271" s="26" t="n"/>
      <c r="E271" s="27" t="n">
        <v>9516.43</v>
      </c>
      <c r="F271" s="28" t="n">
        <v>1</v>
      </c>
      <c r="G271" s="28" t="n"/>
    </row>
    <row r="276">
      <c r="A276" s="74" t="inlineStr">
        <is>
          <t>Notes:</t>
        </is>
      </c>
    </row>
    <row r="277">
      <c r="A277" s="48" t="inlineStr">
        <is>
          <t>1. Security in default beyond its maturiy date</t>
        </is>
      </c>
      <c r="B277" s="34" t="inlineStr">
        <is>
          <t>NIL</t>
        </is>
      </c>
    </row>
    <row r="278">
      <c r="A278" t="inlineStr">
        <is>
          <t>2. NAV at the beginning of the period (Rs. per unit)</t>
        </is>
      </c>
    </row>
    <row r="279">
      <c r="A279" t="inlineStr">
        <is>
          <t>Plan /option (Face Value 16)</t>
        </is>
      </c>
      <c r="B279" t="inlineStr">
        <is>
          <t>As on</t>
        </is>
      </c>
      <c r="C279" t="inlineStr">
        <is>
          <t>As on</t>
        </is>
      </c>
    </row>
    <row r="280">
      <c r="B280" s="49" t="n">
        <v>45989</v>
      </c>
      <c r="C280" s="49" t="n">
        <v>46022</v>
      </c>
    </row>
    <row r="281">
      <c r="A281" t="inlineStr">
        <is>
          <t>Regular Plan  Growth Option</t>
        </is>
      </c>
      <c r="B281" t="n">
        <v>16.8753</v>
      </c>
      <c r="C281" t="n">
        <v>16.8023</v>
      </c>
    </row>
    <row r="283">
      <c r="A283" t="inlineStr">
        <is>
          <t xml:space="preserve">3. Total Dividend (Net) declared during the month </t>
        </is>
      </c>
      <c r="B283" s="34" t="inlineStr">
        <is>
          <t>NIL</t>
        </is>
      </c>
    </row>
    <row r="284">
      <c r="A284" t="inlineStr">
        <is>
          <t>4. Bonus was declared during the month</t>
        </is>
      </c>
      <c r="B284" s="34" t="inlineStr">
        <is>
          <t>NIL</t>
        </is>
      </c>
    </row>
    <row r="285" ht="29" customHeight="1">
      <c r="A285" s="48" t="inlineStr">
        <is>
          <t>5. Investment in Repo of Corporate Debt Securities during the month ended December 31, 2025</t>
        </is>
      </c>
      <c r="B285" s="34" t="inlineStr">
        <is>
          <t>NIL</t>
        </is>
      </c>
    </row>
    <row r="286" ht="29" customHeight="1">
      <c r="A286" s="48" t="inlineStr">
        <is>
          <t>6. Investment in foreign securities/ADRs/GDRs at the end of the month</t>
        </is>
      </c>
      <c r="B286" s="34" t="inlineStr">
        <is>
          <t>NIL</t>
        </is>
      </c>
    </row>
    <row r="287">
      <c r="A287" t="inlineStr">
        <is>
          <t>7. Portfolio Turnover Ratio</t>
        </is>
      </c>
      <c r="B287" s="51" t="n">
        <v>0.0565</v>
      </c>
    </row>
    <row r="288" ht="43.5" customHeight="1">
      <c r="A288" s="48" t="inlineStr">
        <is>
          <t>8. Total gross exposure to derivative instruments (excluding reversed positions) at the end of the month (Rs. in Lakhs)</t>
        </is>
      </c>
      <c r="B288" s="34" t="inlineStr">
        <is>
          <t>NIL</t>
        </is>
      </c>
    </row>
    <row r="289">
      <c r="B289" s="34" t="n"/>
    </row>
    <row r="290" ht="29" customHeight="1">
      <c r="A290" s="48" t="inlineStr">
        <is>
          <t>9. Margin Deposits includes Margin money placed on derivatives other than margin money placed with bank</t>
        </is>
      </c>
      <c r="B290" s="34" t="inlineStr">
        <is>
          <t>NIL</t>
        </is>
      </c>
    </row>
    <row r="291" ht="29" customHeight="1">
      <c r="A291" s="48" t="inlineStr">
        <is>
          <t>10. Value of investment made by other schemes under same management (Rs. In Lakhs)</t>
        </is>
      </c>
      <c r="B291" t="n">
        <v>9407.59</v>
      </c>
    </row>
    <row r="292" ht="29" customHeight="1">
      <c r="A292" s="48" t="inlineStr">
        <is>
          <t>11. Number of instance of deviation In valuation of securities</t>
        </is>
      </c>
      <c r="B292" s="34" t="inlineStr">
        <is>
          <t>NIL</t>
        </is>
      </c>
    </row>
    <row r="293" ht="29" customHeight="1">
      <c r="A293" s="48" t="inlineStr">
        <is>
          <t>12. Total value and percentage of illiquid equity shares / securities</t>
        </is>
      </c>
      <c r="B293" s="34" t="inlineStr">
        <is>
          <t>NIL</t>
        </is>
      </c>
    </row>
    <row r="295" ht="70" customHeight="1">
      <c r="A295" s="76" t="inlineStr">
        <is>
          <t>Scheme Name</t>
        </is>
      </c>
      <c r="B295" s="76" t="inlineStr">
        <is>
          <t>Risk- O - Meter</t>
        </is>
      </c>
      <c r="C295" s="76" t="inlineStr">
        <is>
          <t>Benchmark of the Scheme</t>
        </is>
      </c>
      <c r="D295" s="76" t="inlineStr">
        <is>
          <t>Benchmark Risk-o-meter</t>
        </is>
      </c>
    </row>
    <row r="296" ht="70" customHeight="1">
      <c r="A296" s="76" t="inlineStr">
        <is>
          <t>Edelweiss Nifty LargeMidcap 250 ETF</t>
        </is>
      </c>
      <c r="B296" s="76" t="n"/>
      <c r="C296" s="76" t="inlineStr">
        <is>
          <t>Nifty LargeMidcap 250 Total Return Index</t>
        </is>
      </c>
      <c r="D296" s="76" t="n"/>
      <c r="E29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4.xml><?xml version="1.0" encoding="utf-8"?>
<worksheet xmlns="http://schemas.openxmlformats.org/spreadsheetml/2006/main">
  <sheetPr>
    <outlinePr summaryBelow="1" summaryRight="1"/>
    <pageSetUpPr/>
  </sheetPr>
  <dimension ref="A1:G121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RECENTLY LISTED IPO FUND AS ON DECEMBER 31, 2025</t>
        </is>
      </c>
    </row>
    <row r="2" ht="35" customHeight="1">
      <c r="A2" s="75" t="inlineStr">
        <is>
          <t>(An open ended equity scheme following investment theme of investing in recently listed 100 companies or upcoming Initial Public Offer (IPOs).)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Ather Energy Ltd.</t>
        </is>
      </c>
      <c r="B8" s="30" t="inlineStr">
        <is>
          <t>INE0LEZ01016</t>
        </is>
      </c>
      <c r="C8" s="30" t="inlineStr">
        <is>
          <t>Automobiles</t>
        </is>
      </c>
      <c r="D8" s="13" t="n">
        <v>789500</v>
      </c>
      <c r="E8" s="14" t="n">
        <v>5958.75</v>
      </c>
      <c r="F8" s="15" t="n">
        <v>0.0631</v>
      </c>
      <c r="G8" s="15" t="n"/>
    </row>
    <row r="9">
      <c r="A9" s="12" t="inlineStr">
        <is>
          <t>LG Electronics India Ltd.</t>
        </is>
      </c>
      <c r="B9" s="30" t="inlineStr">
        <is>
          <t>INE324D01010</t>
        </is>
      </c>
      <c r="C9" s="30" t="inlineStr">
        <is>
          <t>Consumer Durables</t>
        </is>
      </c>
      <c r="D9" s="13" t="n">
        <v>360000</v>
      </c>
      <c r="E9" s="14" t="n">
        <v>5477.04</v>
      </c>
      <c r="F9" s="15" t="n">
        <v>0.058</v>
      </c>
      <c r="G9" s="15" t="n"/>
    </row>
    <row r="10">
      <c r="A10" s="12" t="inlineStr">
        <is>
          <t>Dr Agarwal's Health Care Ltd.</t>
        </is>
      </c>
      <c r="B10" s="30" t="inlineStr">
        <is>
          <t>INE943P01029</t>
        </is>
      </c>
      <c r="C10" s="30" t="inlineStr">
        <is>
          <t>Healthcare Services</t>
        </is>
      </c>
      <c r="D10" s="13" t="n">
        <v>770000</v>
      </c>
      <c r="E10" s="14" t="n">
        <v>3914.3</v>
      </c>
      <c r="F10" s="15" t="n">
        <v>0.0415</v>
      </c>
      <c r="G10" s="15" t="n"/>
    </row>
    <row r="11">
      <c r="A11" s="12" t="inlineStr">
        <is>
          <t>Canara Robeco Asset Mgmt Co Ltd.</t>
        </is>
      </c>
      <c r="B11" s="30" t="inlineStr">
        <is>
          <t>INE218I01013</t>
        </is>
      </c>
      <c r="C11" s="30" t="inlineStr">
        <is>
          <t>Capital Markets</t>
        </is>
      </c>
      <c r="D11" s="13" t="n">
        <v>1186157</v>
      </c>
      <c r="E11" s="14" t="n">
        <v>3734.02</v>
      </c>
      <c r="F11" s="15" t="n">
        <v>0.0396</v>
      </c>
      <c r="G11" s="15" t="n"/>
    </row>
    <row r="12">
      <c r="A12" s="12" t="inlineStr">
        <is>
          <t>Vishal Mega Mart Ltd</t>
        </is>
      </c>
      <c r="B12" s="30" t="inlineStr">
        <is>
          <t>INE01EA01019</t>
        </is>
      </c>
      <c r="C12" s="30" t="inlineStr">
        <is>
          <t>Retailing</t>
        </is>
      </c>
      <c r="D12" s="13" t="n">
        <v>2400000</v>
      </c>
      <c r="E12" s="14" t="n">
        <v>3272.88</v>
      </c>
      <c r="F12" s="15" t="n">
        <v>0.0347</v>
      </c>
      <c r="G12" s="15" t="n"/>
    </row>
    <row r="13">
      <c r="A13" s="12" t="inlineStr">
        <is>
          <t>Hexaware Technologies Ltd.</t>
        </is>
      </c>
      <c r="B13" s="30" t="inlineStr">
        <is>
          <t>INE093A01041</t>
        </is>
      </c>
      <c r="C13" s="30" t="inlineStr">
        <is>
          <t>IT - Software</t>
        </is>
      </c>
      <c r="D13" s="13" t="n">
        <v>420000</v>
      </c>
      <c r="E13" s="14" t="n">
        <v>3215.31</v>
      </c>
      <c r="F13" s="15" t="n">
        <v>0.0341</v>
      </c>
      <c r="G13" s="15" t="n"/>
    </row>
    <row r="14">
      <c r="A14" s="12" t="inlineStr">
        <is>
          <t>Tata Capital Ltd.</t>
        </is>
      </c>
      <c r="B14" s="30" t="inlineStr">
        <is>
          <t>INE976I01016</t>
        </is>
      </c>
      <c r="C14" s="30" t="inlineStr">
        <is>
          <t>Finance</t>
        </is>
      </c>
      <c r="D14" s="13" t="n">
        <v>921288</v>
      </c>
      <c r="E14" s="14" t="n">
        <v>3149.42</v>
      </c>
      <c r="F14" s="15" t="n">
        <v>0.0334</v>
      </c>
      <c r="G14" s="15" t="n"/>
    </row>
    <row r="15">
      <c r="A15" s="12" t="inlineStr">
        <is>
          <t>HDB Financial Services Ltd.</t>
        </is>
      </c>
      <c r="B15" s="30" t="inlineStr">
        <is>
          <t>INE756I01012</t>
        </is>
      </c>
      <c r="C15" s="30" t="inlineStr">
        <is>
          <t>Finance</t>
        </is>
      </c>
      <c r="D15" s="13" t="n">
        <v>400001</v>
      </c>
      <c r="E15" s="14" t="n">
        <v>3062.21</v>
      </c>
      <c r="F15" s="15" t="n">
        <v>0.0325</v>
      </c>
      <c r="G15" s="15" t="n"/>
    </row>
    <row r="16">
      <c r="A16" s="12" t="inlineStr">
        <is>
          <t>Sai Life Sciences Ltd</t>
        </is>
      </c>
      <c r="B16" s="30" t="inlineStr">
        <is>
          <t>INE570L01029</t>
        </is>
      </c>
      <c r="C16" s="30" t="inlineStr">
        <is>
          <t>Pharmaceuticals &amp; Biotechnology</t>
        </is>
      </c>
      <c r="D16" s="13" t="n">
        <v>300000</v>
      </c>
      <c r="E16" s="14" t="n">
        <v>2725.2</v>
      </c>
      <c r="F16" s="15" t="n">
        <v>0.0289</v>
      </c>
      <c r="G16" s="15" t="n"/>
    </row>
    <row r="17">
      <c r="A17" s="12" t="inlineStr">
        <is>
          <t>Belrise Industries Ltd.</t>
        </is>
      </c>
      <c r="B17" s="30" t="inlineStr">
        <is>
          <t>INE894V01022</t>
        </is>
      </c>
      <c r="C17" s="30" t="inlineStr">
        <is>
          <t>Auto Components</t>
        </is>
      </c>
      <c r="D17" s="13" t="n">
        <v>1325000</v>
      </c>
      <c r="E17" s="14" t="n">
        <v>2455.76</v>
      </c>
      <c r="F17" s="15" t="n">
        <v>0.026</v>
      </c>
      <c r="G17" s="15" t="n"/>
    </row>
    <row r="18">
      <c r="A18" s="12" t="inlineStr">
        <is>
          <t>Aditya Infotech Ltd.</t>
        </is>
      </c>
      <c r="B18" s="30" t="inlineStr">
        <is>
          <t>INE819V01029</t>
        </is>
      </c>
      <c r="C18" s="30" t="inlineStr">
        <is>
          <t>Industrial Manufacturing</t>
        </is>
      </c>
      <c r="D18" s="13" t="n">
        <v>160000</v>
      </c>
      <c r="E18" s="14" t="n">
        <v>2384.48</v>
      </c>
      <c r="F18" s="15" t="n">
        <v>0.0253</v>
      </c>
      <c r="G18" s="15" t="n"/>
    </row>
    <row r="19">
      <c r="A19" s="12" t="inlineStr">
        <is>
          <t>ICICI Prudential Asset Mgmt Co Ltd.</t>
        </is>
      </c>
      <c r="B19" s="30" t="inlineStr">
        <is>
          <t>INE346A01027</t>
        </is>
      </c>
      <c r="C19" s="30" t="inlineStr">
        <is>
          <t>Capital Markets</t>
        </is>
      </c>
      <c r="D19" s="13" t="n">
        <v>85513</v>
      </c>
      <c r="E19" s="14" t="n">
        <v>2275.59</v>
      </c>
      <c r="F19" s="15" t="n">
        <v>0.0241</v>
      </c>
      <c r="G19" s="15" t="n"/>
    </row>
    <row r="20">
      <c r="A20" s="12" t="inlineStr">
        <is>
          <t>Emmvee Photovoltaic Power Ltd.</t>
        </is>
      </c>
      <c r="B20" s="30" t="inlineStr">
        <is>
          <t>INE1C6T01020</t>
        </is>
      </c>
      <c r="C20" s="30" t="inlineStr">
        <is>
          <t>Electrical Equipment</t>
        </is>
      </c>
      <c r="D20" s="13" t="n">
        <v>1152024</v>
      </c>
      <c r="E20" s="14" t="n">
        <v>2215.92</v>
      </c>
      <c r="F20" s="15" t="n">
        <v>0.0235</v>
      </c>
      <c r="G20" s="15" t="n"/>
    </row>
    <row r="21">
      <c r="A21" s="12" t="inlineStr">
        <is>
          <t>Anthem Biosciences Ltd.</t>
        </is>
      </c>
      <c r="B21" s="30" t="inlineStr">
        <is>
          <t>INE0CZ201020</t>
        </is>
      </c>
      <c r="C21" s="30" t="inlineStr">
        <is>
          <t>Pharmaceuticals &amp; Biotechnology</t>
        </is>
      </c>
      <c r="D21" s="13" t="n">
        <v>340000</v>
      </c>
      <c r="E21" s="14" t="n">
        <v>2215.1</v>
      </c>
      <c r="F21" s="15" t="n">
        <v>0.0235</v>
      </c>
      <c r="G21" s="15" t="n"/>
    </row>
    <row r="22">
      <c r="A22" s="12" t="inlineStr">
        <is>
          <t>Atlanta Electricals Ltd.</t>
        </is>
      </c>
      <c r="B22" s="30" t="inlineStr">
        <is>
          <t>INE0Z4F01028</t>
        </is>
      </c>
      <c r="C22" s="30" t="inlineStr">
        <is>
          <t>Electrical Equipment</t>
        </is>
      </c>
      <c r="D22" s="13" t="n">
        <v>250000</v>
      </c>
      <c r="E22" s="14" t="n">
        <v>2198.5</v>
      </c>
      <c r="F22" s="15" t="n">
        <v>0.0233</v>
      </c>
      <c r="G22" s="15" t="n"/>
    </row>
    <row r="23">
      <c r="A23" s="12" t="inlineStr">
        <is>
          <t>Physicswallah Ltd.</t>
        </is>
      </c>
      <c r="B23" s="30" t="inlineStr">
        <is>
          <t>INE0LP301011</t>
        </is>
      </c>
      <c r="C23" s="30" t="inlineStr">
        <is>
          <t>Other Consumer Services</t>
        </is>
      </c>
      <c r="D23" s="13" t="n">
        <v>1540478</v>
      </c>
      <c r="E23" s="14" t="n">
        <v>2045.91</v>
      </c>
      <c r="F23" s="15" t="n">
        <v>0.0217</v>
      </c>
      <c r="G23" s="15" t="n"/>
    </row>
    <row r="24">
      <c r="A24" s="12" t="inlineStr">
        <is>
          <t>Inventurus Knowledge Solutions Ltd.</t>
        </is>
      </c>
      <c r="B24" s="30" t="inlineStr">
        <is>
          <t>INE115Q01022</t>
        </is>
      </c>
      <c r="C24" s="30" t="inlineStr">
        <is>
          <t>IT - Services</t>
        </is>
      </c>
      <c r="D24" s="13" t="n">
        <v>123350</v>
      </c>
      <c r="E24" s="14" t="n">
        <v>2044.9</v>
      </c>
      <c r="F24" s="15" t="n">
        <v>0.0217</v>
      </c>
      <c r="G24" s="15" t="n"/>
    </row>
    <row r="25">
      <c r="A25" s="12" t="inlineStr">
        <is>
          <t>Tenneco Clean Air India Ltd.</t>
        </is>
      </c>
      <c r="B25" s="30" t="inlineStr">
        <is>
          <t>INE19RI01016</t>
        </is>
      </c>
      <c r="C25" s="30" t="inlineStr">
        <is>
          <t>Auto Components</t>
        </is>
      </c>
      <c r="D25" s="13" t="n">
        <v>378659</v>
      </c>
      <c r="E25" s="14" t="n">
        <v>1923.21</v>
      </c>
      <c r="F25" s="15" t="n">
        <v>0.0204</v>
      </c>
      <c r="G25" s="15" t="n"/>
    </row>
    <row r="26">
      <c r="A26" s="12" t="inlineStr">
        <is>
          <t>JSW Cement Ltd.</t>
        </is>
      </c>
      <c r="B26" s="30" t="inlineStr">
        <is>
          <t>INE718I01012</t>
        </is>
      </c>
      <c r="C26" s="30" t="inlineStr">
        <is>
          <t>Cement &amp; Cement Products</t>
        </is>
      </c>
      <c r="D26" s="13" t="n">
        <v>1600000</v>
      </c>
      <c r="E26" s="14" t="n">
        <v>1901.76</v>
      </c>
      <c r="F26" s="15" t="n">
        <v>0.0202</v>
      </c>
      <c r="G26" s="15" t="n"/>
    </row>
    <row r="27">
      <c r="A27" s="12" t="inlineStr">
        <is>
          <t>Pine Labs Ltd.</t>
        </is>
      </c>
      <c r="B27" s="30" t="inlineStr">
        <is>
          <t>INE15B701018</t>
        </is>
      </c>
      <c r="C27" s="30" t="inlineStr">
        <is>
          <t>Financial Technology (Fintech)</t>
        </is>
      </c>
      <c r="D27" s="13" t="n">
        <v>715681</v>
      </c>
      <c r="E27" s="14" t="n">
        <v>1712.84</v>
      </c>
      <c r="F27" s="15" t="n">
        <v>0.0182</v>
      </c>
      <c r="G27" s="15" t="n"/>
    </row>
    <row r="28">
      <c r="A28" s="12" t="inlineStr">
        <is>
          <t>Midwest Ltd.</t>
        </is>
      </c>
      <c r="B28" s="30" t="inlineStr">
        <is>
          <t>INE0XAD01024</t>
        </is>
      </c>
      <c r="C28" s="30" t="inlineStr">
        <is>
          <t>Consumer Durables</t>
        </is>
      </c>
      <c r="D28" s="13" t="n">
        <v>95589</v>
      </c>
      <c r="E28" s="14" t="n">
        <v>1644.7</v>
      </c>
      <c r="F28" s="15" t="n">
        <v>0.0174</v>
      </c>
      <c r="G28" s="15" t="n"/>
    </row>
    <row r="29">
      <c r="A29" s="12" t="inlineStr">
        <is>
          <t>Billionbrains Garage Ventures Ltd.</t>
        </is>
      </c>
      <c r="B29" s="30" t="inlineStr">
        <is>
          <t>INE0HOQ01053</t>
        </is>
      </c>
      <c r="C29" s="30" t="inlineStr">
        <is>
          <t>Capital Markets</t>
        </is>
      </c>
      <c r="D29" s="13" t="n">
        <v>1026681</v>
      </c>
      <c r="E29" s="14" t="n">
        <v>1603.37</v>
      </c>
      <c r="F29" s="15" t="n">
        <v>0.017</v>
      </c>
      <c r="G29" s="15" t="n"/>
    </row>
    <row r="30">
      <c r="A30" s="12" t="inlineStr">
        <is>
          <t>Urban Company Ltd.</t>
        </is>
      </c>
      <c r="B30" s="30" t="inlineStr">
        <is>
          <t>INE0CAZ01013</t>
        </is>
      </c>
      <c r="C30" s="30" t="inlineStr">
        <is>
          <t>Retailing</t>
        </is>
      </c>
      <c r="D30" s="13" t="n">
        <v>1200000</v>
      </c>
      <c r="E30" s="14" t="n">
        <v>1602.6</v>
      </c>
      <c r="F30" s="15" t="n">
        <v>0.017</v>
      </c>
      <c r="G30" s="15" t="n"/>
    </row>
    <row r="31">
      <c r="A31" s="12" t="inlineStr">
        <is>
          <t>Lenskart Solutions Private Ltd.</t>
        </is>
      </c>
      <c r="B31" s="30" t="inlineStr">
        <is>
          <t>INE956O01016</t>
        </is>
      </c>
      <c r="C31" s="30" t="inlineStr">
        <is>
          <t>Retailing</t>
        </is>
      </c>
      <c r="D31" s="13" t="n">
        <v>344426</v>
      </c>
      <c r="E31" s="14" t="n">
        <v>1552.33</v>
      </c>
      <c r="F31" s="15" t="n">
        <v>0.0165</v>
      </c>
      <c r="G31" s="15" t="n"/>
    </row>
    <row r="32">
      <c r="A32" s="12" t="inlineStr">
        <is>
          <t>Studds Accessories Ltd.</t>
        </is>
      </c>
      <c r="B32" s="30" t="inlineStr">
        <is>
          <t>INE00Q601028</t>
        </is>
      </c>
      <c r="C32" s="30" t="inlineStr">
        <is>
          <t>Auto Components</t>
        </is>
      </c>
      <c r="D32" s="13" t="n">
        <v>276600</v>
      </c>
      <c r="E32" s="14" t="n">
        <v>1489.77</v>
      </c>
      <c r="F32" s="15" t="n">
        <v>0.0158</v>
      </c>
      <c r="G32" s="15" t="n"/>
    </row>
    <row r="33">
      <c r="A33" s="12" t="inlineStr">
        <is>
          <t>Bharti Hexacom Ltd.</t>
        </is>
      </c>
      <c r="B33" s="30" t="inlineStr">
        <is>
          <t>INE343G01021</t>
        </is>
      </c>
      <c r="C33" s="30" t="inlineStr">
        <is>
          <t>Telecom - Services</t>
        </is>
      </c>
      <c r="D33" s="13" t="n">
        <v>80000</v>
      </c>
      <c r="E33" s="14" t="n">
        <v>1457.36</v>
      </c>
      <c r="F33" s="15" t="n">
        <v>0.0154</v>
      </c>
      <c r="G33" s="15" t="n"/>
    </row>
    <row r="34">
      <c r="A34" s="12" t="inlineStr">
        <is>
          <t>Corona Remedies Ltd.</t>
        </is>
      </c>
      <c r="B34" s="30" t="inlineStr">
        <is>
          <t>INE02ZQ01018</t>
        </is>
      </c>
      <c r="C34" s="30" t="inlineStr">
        <is>
          <t>Pharmaceuticals &amp; Biotechnology</t>
        </is>
      </c>
      <c r="D34" s="13" t="n">
        <v>102772</v>
      </c>
      <c r="E34" s="14" t="n">
        <v>1423.29</v>
      </c>
      <c r="F34" s="15" t="n">
        <v>0.0151</v>
      </c>
      <c r="G34" s="15" t="n"/>
    </row>
    <row r="35">
      <c r="A35" s="12" t="inlineStr">
        <is>
          <t>Oswal Pumps Ltd.</t>
        </is>
      </c>
      <c r="B35" s="30" t="inlineStr">
        <is>
          <t>INE0BYP01024</t>
        </is>
      </c>
      <c r="C35" s="30" t="inlineStr">
        <is>
          <t>Industrial Products</t>
        </is>
      </c>
      <c r="D35" s="13" t="n">
        <v>270000</v>
      </c>
      <c r="E35" s="14" t="n">
        <v>1423.17</v>
      </c>
      <c r="F35" s="15" t="n">
        <v>0.0151</v>
      </c>
      <c r="G35" s="15" t="n"/>
    </row>
    <row r="36">
      <c r="A36" s="12" t="inlineStr">
        <is>
          <t>Indiqube Spaces Ltd.</t>
        </is>
      </c>
      <c r="B36" s="30" t="inlineStr">
        <is>
          <t>INE06ST01018</t>
        </is>
      </c>
      <c r="C36" s="30" t="inlineStr">
        <is>
          <t>Commercial Services &amp; Supplies</t>
        </is>
      </c>
      <c r="D36" s="13" t="n">
        <v>650000</v>
      </c>
      <c r="E36" s="14" t="n">
        <v>1363.9</v>
      </c>
      <c r="F36" s="15" t="n">
        <v>0.0145</v>
      </c>
      <c r="G36" s="15" t="n"/>
    </row>
    <row r="37">
      <c r="A37" s="12" t="inlineStr">
        <is>
          <t>Unimech Aerospace And Manufacturing Ltd.</t>
        </is>
      </c>
      <c r="B37" s="30" t="inlineStr">
        <is>
          <t>INE0U3I01011</t>
        </is>
      </c>
      <c r="C37" s="30" t="inlineStr">
        <is>
          <t>Aerospace &amp; Defense</t>
        </is>
      </c>
      <c r="D37" s="13" t="n">
        <v>150000</v>
      </c>
      <c r="E37" s="14" t="n">
        <v>1362.15</v>
      </c>
      <c r="F37" s="15" t="n">
        <v>0.0144</v>
      </c>
      <c r="G37" s="15" t="n"/>
    </row>
    <row r="38">
      <c r="A38" s="12" t="inlineStr">
        <is>
          <t>Sudeep Pharma Ltd.</t>
        </is>
      </c>
      <c r="B38" s="30" t="inlineStr">
        <is>
          <t>INE0QPI01025</t>
        </is>
      </c>
      <c r="C38" s="30" t="inlineStr">
        <is>
          <t>Pharmaceuticals &amp; Biotechnology</t>
        </is>
      </c>
      <c r="D38" s="13" t="n">
        <v>220000</v>
      </c>
      <c r="E38" s="14" t="n">
        <v>1326.05</v>
      </c>
      <c r="F38" s="15" t="n">
        <v>0.0141</v>
      </c>
      <c r="G38" s="15" t="n"/>
    </row>
    <row r="39">
      <c r="A39" s="12" t="inlineStr">
        <is>
          <t>Rubicon Research Ltd.</t>
        </is>
      </c>
      <c r="B39" s="30" t="inlineStr">
        <is>
          <t>INE506V01022</t>
        </is>
      </c>
      <c r="C39" s="30" t="inlineStr">
        <is>
          <t>Pharmaceuticals &amp; Biotechnology</t>
        </is>
      </c>
      <c r="D39" s="13" t="n">
        <v>187442</v>
      </c>
      <c r="E39" s="14" t="n">
        <v>1276.01</v>
      </c>
      <c r="F39" s="15" t="n">
        <v>0.0135</v>
      </c>
      <c r="G39" s="15" t="n"/>
    </row>
    <row r="40">
      <c r="A40" s="12" t="inlineStr">
        <is>
          <t>DAM Capital Advisors Ltd.</t>
        </is>
      </c>
      <c r="B40" s="30" t="inlineStr">
        <is>
          <t>INE284H01025</t>
        </is>
      </c>
      <c r="C40" s="30" t="inlineStr">
        <is>
          <t>Capital Markets</t>
        </is>
      </c>
      <c r="D40" s="13" t="n">
        <v>600000</v>
      </c>
      <c r="E40" s="14" t="n">
        <v>1261.26</v>
      </c>
      <c r="F40" s="15" t="n">
        <v>0.0134</v>
      </c>
      <c r="G40" s="15" t="n"/>
    </row>
    <row r="41">
      <c r="A41" s="12" t="inlineStr">
        <is>
          <t>Capillary Technologies India Ltd.</t>
        </is>
      </c>
      <c r="B41" s="30" t="inlineStr">
        <is>
          <t>INE0ILV01024</t>
        </is>
      </c>
      <c r="C41" s="30" t="inlineStr">
        <is>
          <t>IT - Software</t>
        </is>
      </c>
      <c r="D41" s="13" t="n">
        <v>185697</v>
      </c>
      <c r="E41" s="14" t="n">
        <v>1250.02</v>
      </c>
      <c r="F41" s="15" t="n">
        <v>0.0132</v>
      </c>
      <c r="G41" s="15" t="n"/>
    </row>
    <row r="42">
      <c r="A42" s="12" t="inlineStr">
        <is>
          <t>Meesho Ltd.</t>
        </is>
      </c>
      <c r="B42" s="30" t="inlineStr">
        <is>
          <t>INE0VDM01015</t>
        </is>
      </c>
      <c r="C42" s="30" t="inlineStr">
        <is>
          <t>Retailing</t>
        </is>
      </c>
      <c r="D42" s="13" t="n">
        <v>625315</v>
      </c>
      <c r="E42" s="14" t="n">
        <v>1126.94</v>
      </c>
      <c r="F42" s="15" t="n">
        <v>0.0119</v>
      </c>
      <c r="G42" s="15" t="n"/>
    </row>
    <row r="43">
      <c r="A43" s="12" t="inlineStr">
        <is>
          <t>Wework India Management Ltd.</t>
        </is>
      </c>
      <c r="B43" s="30" t="inlineStr">
        <is>
          <t>INE085001019</t>
        </is>
      </c>
      <c r="C43" s="30" t="inlineStr">
        <is>
          <t>Commercial Services &amp; Supplies</t>
        </is>
      </c>
      <c r="D43" s="13" t="n">
        <v>185196</v>
      </c>
      <c r="E43" s="14" t="n">
        <v>1119.79</v>
      </c>
      <c r="F43" s="15" t="n">
        <v>0.0119</v>
      </c>
      <c r="G43" s="15" t="n"/>
    </row>
    <row r="44">
      <c r="A44" s="12" t="inlineStr">
        <is>
          <t>Smartworks Coworking Spaces Ltd.</t>
        </is>
      </c>
      <c r="B44" s="30" t="inlineStr">
        <is>
          <t>INE0NAZ01010</t>
        </is>
      </c>
      <c r="C44" s="30" t="inlineStr">
        <is>
          <t>Commercial Services &amp; Supplies</t>
        </is>
      </c>
      <c r="D44" s="13" t="n">
        <v>209335</v>
      </c>
      <c r="E44" s="14" t="n">
        <v>1035.68</v>
      </c>
      <c r="F44" s="15" t="n">
        <v>0.011</v>
      </c>
      <c r="G44" s="15" t="n"/>
    </row>
    <row r="45">
      <c r="A45" s="12" t="inlineStr">
        <is>
          <t>Aequs Ltd.</t>
        </is>
      </c>
      <c r="B45" s="30" t="inlineStr">
        <is>
          <t>INE947N01017</t>
        </is>
      </c>
      <c r="C45" s="30" t="inlineStr">
        <is>
          <t>Aerospace &amp; Defense</t>
        </is>
      </c>
      <c r="D45" s="13" t="n">
        <v>750000</v>
      </c>
      <c r="E45" s="14" t="n">
        <v>1031.18</v>
      </c>
      <c r="F45" s="15" t="n">
        <v>0.0109</v>
      </c>
      <c r="G45" s="15" t="n"/>
    </row>
    <row r="46">
      <c r="A46" s="12" t="inlineStr">
        <is>
          <t>Ajax Engineering Ltd.</t>
        </is>
      </c>
      <c r="B46" s="30" t="inlineStr">
        <is>
          <t>INE274Y01021</t>
        </is>
      </c>
      <c r="C46" s="30" t="inlineStr">
        <is>
          <t>Agricultural, Commercial &amp; Construction Vehicles</t>
        </is>
      </c>
      <c r="D46" s="13" t="n">
        <v>165382</v>
      </c>
      <c r="E46" s="14" t="n">
        <v>982.04</v>
      </c>
      <c r="F46" s="15" t="n">
        <v>0.0104</v>
      </c>
      <c r="G46" s="15" t="n"/>
    </row>
    <row r="47">
      <c r="A47" s="12" t="inlineStr">
        <is>
          <t>Carraro India Ltd.</t>
        </is>
      </c>
      <c r="B47" s="30" t="inlineStr">
        <is>
          <t>INE0V7W01012</t>
        </is>
      </c>
      <c r="C47" s="30" t="inlineStr">
        <is>
          <t>Auto Components</t>
        </is>
      </c>
      <c r="D47" s="13" t="n">
        <v>180000</v>
      </c>
      <c r="E47" s="14" t="n">
        <v>952.83</v>
      </c>
      <c r="F47" s="15" t="n">
        <v>0.0101</v>
      </c>
      <c r="G47" s="15" t="n"/>
    </row>
    <row r="48">
      <c r="A48" s="12" t="inlineStr">
        <is>
          <t>Orkla India Ltd.</t>
        </is>
      </c>
      <c r="B48" s="30" t="inlineStr">
        <is>
          <t>INE16NZ01023</t>
        </is>
      </c>
      <c r="C48" s="30" t="inlineStr">
        <is>
          <t>Food Products</t>
        </is>
      </c>
      <c r="D48" s="13" t="n">
        <v>146319</v>
      </c>
      <c r="E48" s="14" t="n">
        <v>929.05</v>
      </c>
      <c r="F48" s="15" t="n">
        <v>0.0098</v>
      </c>
      <c r="G48" s="15" t="n"/>
    </row>
    <row r="49">
      <c r="A49" s="12" t="inlineStr">
        <is>
          <t>All Time Plastics Ltd.</t>
        </is>
      </c>
      <c r="B49" s="30" t="inlineStr">
        <is>
          <t>INE0GV601021</t>
        </is>
      </c>
      <c r="C49" s="30" t="inlineStr">
        <is>
          <t>Consumer Durables</t>
        </is>
      </c>
      <c r="D49" s="13" t="n">
        <v>327240</v>
      </c>
      <c r="E49" s="14" t="n">
        <v>867.84</v>
      </c>
      <c r="F49" s="15" t="n">
        <v>0.0092</v>
      </c>
      <c r="G49" s="15" t="n"/>
    </row>
    <row r="50">
      <c r="A50" s="12" t="inlineStr">
        <is>
          <t>Ellenbarrie Industrial Gases Ltd.</t>
        </is>
      </c>
      <c r="B50" s="30" t="inlineStr">
        <is>
          <t>INE236E01022</t>
        </is>
      </c>
      <c r="C50" s="30" t="inlineStr">
        <is>
          <t>Chemicals &amp; Petrochemicals</t>
        </is>
      </c>
      <c r="D50" s="13" t="n">
        <v>250000</v>
      </c>
      <c r="E50" s="14" t="n">
        <v>850.38</v>
      </c>
      <c r="F50" s="15" t="n">
        <v>0.008999999999999999</v>
      </c>
      <c r="G50" s="15" t="n"/>
    </row>
    <row r="51">
      <c r="A51" s="12" t="inlineStr">
        <is>
          <t>GNG Electronics Ltd.</t>
        </is>
      </c>
      <c r="B51" s="30" t="inlineStr">
        <is>
          <t>INE18JU01028</t>
        </is>
      </c>
      <c r="C51" s="30" t="inlineStr">
        <is>
          <t>IT - Hardware</t>
        </is>
      </c>
      <c r="D51" s="13" t="n">
        <v>275000</v>
      </c>
      <c r="E51" s="14" t="n">
        <v>846.04</v>
      </c>
      <c r="F51" s="15" t="n">
        <v>0.008999999999999999</v>
      </c>
      <c r="G51" s="15" t="n"/>
    </row>
    <row r="52">
      <c r="A52" s="12" t="inlineStr">
        <is>
          <t>Trualt Bioenergy Ltd.</t>
        </is>
      </c>
      <c r="B52" s="30" t="inlineStr">
        <is>
          <t>INE0MWH01014</t>
        </is>
      </c>
      <c r="C52" s="30" t="inlineStr">
        <is>
          <t>Agricultural Food &amp; other Products</t>
        </is>
      </c>
      <c r="D52" s="13" t="n">
        <v>200000</v>
      </c>
      <c r="E52" s="14" t="n">
        <v>807.7</v>
      </c>
      <c r="F52" s="15" t="n">
        <v>0.0086</v>
      </c>
      <c r="G52" s="15" t="n"/>
    </row>
    <row r="53">
      <c r="A53" s="12" t="inlineStr">
        <is>
          <t>Wakefit Innovations Ltd.</t>
        </is>
      </c>
      <c r="B53" s="30" t="inlineStr">
        <is>
          <t>INE0E7301029</t>
        </is>
      </c>
      <c r="C53" s="30" t="inlineStr">
        <is>
          <t>Consumer Durables</t>
        </is>
      </c>
      <c r="D53" s="13" t="n">
        <v>380098</v>
      </c>
      <c r="E53" s="14" t="n">
        <v>701.05</v>
      </c>
      <c r="F53" s="15" t="n">
        <v>0.0074</v>
      </c>
      <c r="G53" s="15" t="n"/>
    </row>
    <row r="54">
      <c r="A54" s="12" t="inlineStr">
        <is>
          <t>Brigade Hotel Ventures Ltd.</t>
        </is>
      </c>
      <c r="B54" s="30" t="inlineStr">
        <is>
          <t>INE03NU01014</t>
        </is>
      </c>
      <c r="C54" s="30" t="inlineStr">
        <is>
          <t>Leisure Services</t>
        </is>
      </c>
      <c r="D54" s="13" t="n">
        <v>799443</v>
      </c>
      <c r="E54" s="14" t="n">
        <v>534.59</v>
      </c>
      <c r="F54" s="15" t="n">
        <v>0.0057</v>
      </c>
      <c r="G54" s="15" t="n"/>
    </row>
    <row r="55">
      <c r="A55" s="12" t="inlineStr">
        <is>
          <t>Vikram Solar Ltd.</t>
        </is>
      </c>
      <c r="B55" s="30" t="inlineStr">
        <is>
          <t>INE078V01014</t>
        </is>
      </c>
      <c r="C55" s="30" t="inlineStr">
        <is>
          <t>Electrical Equipment</t>
        </is>
      </c>
      <c r="D55" s="13" t="n">
        <v>190990</v>
      </c>
      <c r="E55" s="14" t="n">
        <v>454.56</v>
      </c>
      <c r="F55" s="15" t="n">
        <v>0.0048</v>
      </c>
      <c r="G55" s="15" t="n"/>
    </row>
    <row r="56">
      <c r="A56" s="12" t="inlineStr">
        <is>
          <t>Leela Palaces Hotels &amp; Resorts Ltd.</t>
        </is>
      </c>
      <c r="B56" s="30" t="inlineStr">
        <is>
          <t>INE0AQ201015</t>
        </is>
      </c>
      <c r="C56" s="30" t="inlineStr">
        <is>
          <t>Leisure Services</t>
        </is>
      </c>
      <c r="D56" s="13" t="n">
        <v>96525</v>
      </c>
      <c r="E56" s="14" t="n">
        <v>418.48</v>
      </c>
      <c r="F56" s="15" t="n">
        <v>0.0044</v>
      </c>
      <c r="G56" s="15" t="n"/>
    </row>
    <row r="57">
      <c r="A57" s="12" t="inlineStr">
        <is>
          <t>TBO Tek Ltd.</t>
        </is>
      </c>
      <c r="B57" s="30" t="inlineStr">
        <is>
          <t>INE673O01025</t>
        </is>
      </c>
      <c r="C57" s="30" t="inlineStr">
        <is>
          <t>Leisure Services</t>
        </is>
      </c>
      <c r="D57" s="13" t="n">
        <v>25000</v>
      </c>
      <c r="E57" s="14" t="n">
        <v>415.68</v>
      </c>
      <c r="F57" s="15" t="n">
        <v>0.0044</v>
      </c>
      <c r="G57" s="15" t="n"/>
    </row>
    <row r="58">
      <c r="A58" s="12" t="inlineStr">
        <is>
          <t>GK Energy Ltd</t>
        </is>
      </c>
      <c r="B58" s="30" t="inlineStr">
        <is>
          <t>INE1AG301022</t>
        </is>
      </c>
      <c r="C58" s="30" t="inlineStr">
        <is>
          <t>Construction</t>
        </is>
      </c>
      <c r="D58" s="13" t="n">
        <v>251589</v>
      </c>
      <c r="E58" s="14" t="n">
        <v>370.01</v>
      </c>
      <c r="F58" s="15" t="n">
        <v>0.0039</v>
      </c>
      <c r="G58" s="15" t="n"/>
    </row>
    <row r="59">
      <c r="A59" s="12" t="inlineStr">
        <is>
          <t>Seshaasai Technologies Ltd.</t>
        </is>
      </c>
      <c r="B59" s="30" t="inlineStr">
        <is>
          <t>INE04VU01023</t>
        </is>
      </c>
      <c r="C59" s="30" t="inlineStr">
        <is>
          <t>Financial Technology (Fintech)</t>
        </is>
      </c>
      <c r="D59" s="13" t="n">
        <v>84315</v>
      </c>
      <c r="E59" s="14" t="n">
        <v>227.1</v>
      </c>
      <c r="F59" s="15" t="n">
        <v>0.0024</v>
      </c>
      <c r="G59" s="15" t="n"/>
    </row>
    <row r="60">
      <c r="A60" s="12" t="inlineStr">
        <is>
          <t>Jain Resource Recycling Ltd.</t>
        </is>
      </c>
      <c r="B60" s="30" t="inlineStr">
        <is>
          <t>INE0YD401026</t>
        </is>
      </c>
      <c r="C60" s="30" t="inlineStr">
        <is>
          <t>Diversified Metals</t>
        </is>
      </c>
      <c r="D60" s="13" t="n">
        <v>46313</v>
      </c>
      <c r="E60" s="14" t="n">
        <v>192.38</v>
      </c>
      <c r="F60" s="15" t="n">
        <v>0.002</v>
      </c>
      <c r="G60" s="15" t="n"/>
    </row>
    <row r="61">
      <c r="A61" s="12" t="inlineStr">
        <is>
          <t>Swiggy Ltd.</t>
        </is>
      </c>
      <c r="B61" s="30" t="inlineStr">
        <is>
          <t>INE00H001014</t>
        </is>
      </c>
      <c r="C61" s="30" t="inlineStr">
        <is>
          <t>Retailing</t>
        </is>
      </c>
      <c r="D61" s="13" t="n">
        <v>10000</v>
      </c>
      <c r="E61" s="14" t="n">
        <v>38.63</v>
      </c>
      <c r="F61" s="15" t="n">
        <v>0.0004</v>
      </c>
      <c r="G61" s="15" t="n"/>
    </row>
    <row r="62">
      <c r="A62" s="16" t="inlineStr">
        <is>
          <t>Sub Total</t>
        </is>
      </c>
      <c r="B62" s="31" t="n"/>
      <c r="C62" s="31" t="n"/>
      <c r="D62" s="17" t="n"/>
      <c r="E62" s="37" t="n">
        <v>91821.03</v>
      </c>
      <c r="F62" s="38" t="n">
        <v>0.9733000000000001</v>
      </c>
      <c r="G62" s="20" t="n"/>
    </row>
    <row r="63">
      <c r="A63" s="16" t="inlineStr">
        <is>
          <t>(b) Unlisted</t>
        </is>
      </c>
      <c r="B63" s="30" t="n"/>
      <c r="C63" s="30" t="n"/>
      <c r="D63" s="13" t="n"/>
      <c r="E63" s="14" t="n"/>
      <c r="F63" s="15" t="n"/>
      <c r="G63" s="15" t="n"/>
    </row>
    <row r="64">
      <c r="A64" s="16" t="inlineStr">
        <is>
          <t>Sub Total</t>
        </is>
      </c>
      <c r="B64" s="30" t="n"/>
      <c r="C64" s="30" t="n"/>
      <c r="D64" s="13" t="n"/>
      <c r="E64" s="39" t="inlineStr">
        <is>
          <t>NIL</t>
        </is>
      </c>
      <c r="F64" s="40" t="inlineStr">
        <is>
          <t>NIL</t>
        </is>
      </c>
      <c r="G64" s="15" t="n"/>
    </row>
    <row r="65">
      <c r="A65" s="21" t="inlineStr">
        <is>
          <t>TOTAL</t>
        </is>
      </c>
      <c r="B65" s="32" t="n"/>
      <c r="C65" s="32" t="n"/>
      <c r="D65" s="22" t="n"/>
      <c r="E65" s="27" t="n">
        <v>91821.03</v>
      </c>
      <c r="F65" s="28" t="n">
        <v>0.9733000000000001</v>
      </c>
      <c r="G65" s="20" t="n"/>
    </row>
    <row r="66">
      <c r="A66" s="12" t="n"/>
      <c r="B66" s="30" t="n"/>
      <c r="C66" s="30" t="n"/>
      <c r="D66" s="13" t="n"/>
      <c r="E66" s="14" t="n"/>
      <c r="F66" s="15" t="n"/>
      <c r="G66" s="15" t="n"/>
    </row>
    <row r="67">
      <c r="A67" s="16" t="inlineStr">
        <is>
          <t>Derivatives</t>
        </is>
      </c>
      <c r="B67" s="30" t="n"/>
      <c r="C67" s="30" t="n"/>
      <c r="D67" s="13" t="n"/>
      <c r="E67" s="14" t="n"/>
      <c r="F67" s="15" t="n"/>
      <c r="G67" s="15" t="n"/>
    </row>
    <row r="68">
      <c r="A68" s="16" t="inlineStr">
        <is>
          <t>(a) Index/Stock Future</t>
        </is>
      </c>
      <c r="B68" s="30" t="n"/>
      <c r="C68" s="30" t="n"/>
      <c r="D68" s="13" t="n"/>
      <c r="E68" s="14" t="n"/>
      <c r="F68" s="15" t="n"/>
      <c r="G68" s="15" t="n"/>
    </row>
    <row r="69">
      <c r="A69" s="12" t="inlineStr">
        <is>
          <t>NIFTY 27-Jan-2026</t>
        </is>
      </c>
      <c r="B69" s="30" t="n"/>
      <c r="C69" s="30" t="inlineStr">
        <is>
          <t>INDEX FUTURES</t>
        </is>
      </c>
      <c r="D69" s="13" t="n">
        <v>7930</v>
      </c>
      <c r="E69" s="14" t="n">
        <v>2085.3</v>
      </c>
      <c r="F69" s="15" t="n">
        <v>0.022098</v>
      </c>
      <c r="G69" s="15" t="n"/>
    </row>
    <row r="70">
      <c r="A70" s="16" t="inlineStr">
        <is>
          <t>Sub Total</t>
        </is>
      </c>
      <c r="B70" s="31" t="n"/>
      <c r="C70" s="31" t="n"/>
      <c r="D70" s="17" t="n"/>
      <c r="E70" s="37" t="n">
        <v>2085.3</v>
      </c>
      <c r="F70" s="38" t="n">
        <v>0.022098</v>
      </c>
      <c r="G70" s="20" t="n"/>
    </row>
    <row r="71">
      <c r="A71" s="12" t="n"/>
      <c r="B71" s="30" t="n"/>
      <c r="C71" s="30" t="n"/>
      <c r="D71" s="13" t="n"/>
      <c r="E71" s="14" t="n"/>
      <c r="F71" s="15" t="n"/>
      <c r="G71" s="15" t="n"/>
    </row>
    <row r="72">
      <c r="A72" s="12" t="n"/>
      <c r="B72" s="30" t="n"/>
      <c r="C72" s="30" t="n"/>
      <c r="D72" s="13" t="n"/>
      <c r="E72" s="14" t="n"/>
      <c r="F72" s="15" t="n"/>
      <c r="G72" s="15" t="n"/>
    </row>
    <row r="73">
      <c r="A73" s="12" t="n"/>
      <c r="B73" s="30" t="n"/>
      <c r="C73" s="30" t="n"/>
      <c r="D73" s="13" t="n"/>
      <c r="E73" s="14" t="n"/>
      <c r="F73" s="15" t="n"/>
      <c r="G73" s="15" t="n"/>
    </row>
    <row r="74">
      <c r="A74" s="21" t="inlineStr">
        <is>
          <t>TOTAL</t>
        </is>
      </c>
      <c r="B74" s="32" t="n"/>
      <c r="C74" s="32" t="n"/>
      <c r="D74" s="22" t="n"/>
      <c r="E74" s="18" t="n">
        <v>2085.3</v>
      </c>
      <c r="F74" s="19" t="n">
        <v>0.022098</v>
      </c>
      <c r="G74" s="20" t="n"/>
    </row>
    <row r="75">
      <c r="A75" s="12" t="n"/>
      <c r="B75" s="30" t="n"/>
      <c r="C75" s="30" t="n"/>
      <c r="D75" s="13" t="n"/>
      <c r="E75" s="14" t="n"/>
      <c r="F75" s="15" t="n"/>
      <c r="G75" s="15" t="n"/>
    </row>
    <row r="76">
      <c r="A76" s="16" t="inlineStr">
        <is>
          <t>Money Market Instruments</t>
        </is>
      </c>
      <c r="B76" s="30" t="n"/>
      <c r="C76" s="30" t="n"/>
      <c r="D76" s="13" t="n"/>
      <c r="E76" s="14" t="n"/>
      <c r="F76" s="15" t="n"/>
      <c r="G76" s="15" t="n"/>
    </row>
    <row r="77">
      <c r="A77" s="12" t="n"/>
      <c r="B77" s="30" t="n"/>
      <c r="C77" s="30" t="n"/>
      <c r="D77" s="13" t="n"/>
      <c r="E77" s="14" t="n"/>
      <c r="F77" s="15" t="n"/>
      <c r="G77" s="15" t="n"/>
    </row>
    <row r="78">
      <c r="A78" s="16" t="inlineStr">
        <is>
          <t>Treasury bills</t>
        </is>
      </c>
      <c r="B78" s="30" t="n"/>
      <c r="C78" s="30" t="n"/>
      <c r="D78" s="13" t="n"/>
      <c r="E78" s="14" t="n"/>
      <c r="F78" s="15" t="n"/>
      <c r="G78" s="15" t="n"/>
    </row>
    <row r="79">
      <c r="A79" s="12" t="inlineStr">
        <is>
          <t>91 DAYS TBILL RED 08-01-2026</t>
        </is>
      </c>
      <c r="B79" s="30" t="inlineStr">
        <is>
          <t>IN002025X281</t>
        </is>
      </c>
      <c r="C79" s="30" t="inlineStr">
        <is>
          <t>SOVEREIGN</t>
        </is>
      </c>
      <c r="D79" s="13" t="n">
        <v>150000</v>
      </c>
      <c r="E79" s="14" t="n">
        <v>149.85</v>
      </c>
      <c r="F79" s="15" t="n">
        <v>0.0016</v>
      </c>
      <c r="G79" s="15" t="n">
        <v>0.052509</v>
      </c>
    </row>
    <row r="80">
      <c r="A80" s="12" t="inlineStr">
        <is>
          <t>364 DAYS TBILL RED 05-02-2026</t>
        </is>
      </c>
      <c r="B80" s="30" t="inlineStr">
        <is>
          <t>IN002024Z438</t>
        </is>
      </c>
      <c r="C80" s="30" t="inlineStr">
        <is>
          <t>SOVEREIGN</t>
        </is>
      </c>
      <c r="D80" s="13" t="n">
        <v>150000</v>
      </c>
      <c r="E80" s="14" t="n">
        <v>149.26</v>
      </c>
      <c r="F80" s="15" t="n">
        <v>0.0016</v>
      </c>
      <c r="G80" s="15" t="n">
        <v>0.052005</v>
      </c>
    </row>
    <row r="81">
      <c r="A81" s="16" t="inlineStr">
        <is>
          <t>Sub Total</t>
        </is>
      </c>
      <c r="B81" s="31" t="n"/>
      <c r="C81" s="31" t="n"/>
      <c r="D81" s="17" t="n"/>
      <c r="E81" s="37" t="n">
        <v>299.11</v>
      </c>
      <c r="F81" s="38" t="n">
        <v>0.0032</v>
      </c>
      <c r="G81" s="20" t="n"/>
    </row>
    <row r="82">
      <c r="A82" s="12" t="n"/>
      <c r="B82" s="30" t="n"/>
      <c r="C82" s="30" t="n"/>
      <c r="D82" s="13" t="n"/>
      <c r="E82" s="14" t="n"/>
      <c r="F82" s="15" t="n"/>
      <c r="G82" s="15" t="n"/>
    </row>
    <row r="83">
      <c r="A83" s="21" t="inlineStr">
        <is>
          <t>TOTAL</t>
        </is>
      </c>
      <c r="B83" s="32" t="n"/>
      <c r="C83" s="32" t="n"/>
      <c r="D83" s="22" t="n"/>
      <c r="E83" s="18" t="n">
        <v>299.11</v>
      </c>
      <c r="F83" s="19" t="n">
        <v>0.0032</v>
      </c>
      <c r="G83" s="20" t="n"/>
    </row>
    <row r="84">
      <c r="A84" s="12" t="n"/>
      <c r="B84" s="30" t="n"/>
      <c r="C84" s="30" t="n"/>
      <c r="D84" s="13" t="n"/>
      <c r="E84" s="14" t="n"/>
      <c r="F84" s="15" t="n"/>
      <c r="G84" s="15" t="n"/>
    </row>
    <row r="85">
      <c r="A85" s="12" t="n"/>
      <c r="B85" s="30" t="n"/>
      <c r="C85" s="30" t="n"/>
      <c r="D85" s="13" t="n"/>
      <c r="E85" s="14" t="n"/>
      <c r="F85" s="15" t="n"/>
      <c r="G85" s="15" t="n"/>
    </row>
    <row r="86">
      <c r="A86" s="16" t="inlineStr">
        <is>
          <t>TREPS / Reverse Repo</t>
        </is>
      </c>
      <c r="B86" s="30" t="n"/>
      <c r="C86" s="30" t="n"/>
      <c r="D86" s="13" t="n"/>
      <c r="E86" s="14" t="n"/>
      <c r="F86" s="15" t="n"/>
      <c r="G86" s="15" t="n"/>
    </row>
    <row r="87">
      <c r="A87" s="12" t="inlineStr">
        <is>
          <t>Clearing Corporation of India Ltd.</t>
        </is>
      </c>
      <c r="B87" s="30" t="n"/>
      <c r="C87" s="30" t="n"/>
      <c r="D87" s="13" t="n"/>
      <c r="E87" s="14" t="n">
        <v>2405.65</v>
      </c>
      <c r="F87" s="15" t="n">
        <v>0.0255</v>
      </c>
      <c r="G87" s="15" t="n">
        <v>0.053335</v>
      </c>
    </row>
    <row r="88">
      <c r="A88" s="16" t="inlineStr">
        <is>
          <t>Sub Total</t>
        </is>
      </c>
      <c r="B88" s="31" t="n"/>
      <c r="C88" s="31" t="n"/>
      <c r="D88" s="17" t="n"/>
      <c r="E88" s="37" t="n">
        <v>2405.65</v>
      </c>
      <c r="F88" s="38" t="n">
        <v>0.0255</v>
      </c>
      <c r="G88" s="20" t="n"/>
    </row>
    <row r="89">
      <c r="A89" s="12" t="n"/>
      <c r="B89" s="30" t="n"/>
      <c r="C89" s="30" t="n"/>
      <c r="D89" s="13" t="n"/>
      <c r="E89" s="14" t="n"/>
      <c r="F89" s="15" t="n"/>
      <c r="G89" s="15" t="n"/>
    </row>
    <row r="90">
      <c r="A90" s="21" t="inlineStr">
        <is>
          <t>TOTAL</t>
        </is>
      </c>
      <c r="B90" s="32" t="n"/>
      <c r="C90" s="32" t="n"/>
      <c r="D90" s="22" t="n"/>
      <c r="E90" s="18" t="n">
        <v>2405.65</v>
      </c>
      <c r="F90" s="19" t="n">
        <v>0.0255</v>
      </c>
      <c r="G90" s="20" t="n"/>
    </row>
    <row r="91">
      <c r="A91" s="12" t="inlineStr">
        <is>
          <t>Accrued Interest</t>
        </is>
      </c>
      <c r="B91" s="30" t="n"/>
      <c r="C91" s="30" t="n"/>
      <c r="D91" s="13" t="n"/>
      <c r="E91" s="14" t="n">
        <v>0.3515213</v>
      </c>
      <c r="F91" s="15" t="n">
        <v>3e-06</v>
      </c>
      <c r="G91" s="15" t="n"/>
    </row>
    <row r="92">
      <c r="A92" s="12" t="inlineStr">
        <is>
          <t>Net Receivables/(Payables)</t>
        </is>
      </c>
      <c r="B92" s="30" t="n"/>
      <c r="C92" s="30" t="n"/>
      <c r="D92" s="13" t="n"/>
      <c r="E92" s="23" t="n">
        <v>-161.5515213</v>
      </c>
      <c r="F92" s="24" t="n">
        <v>-0.002003</v>
      </c>
      <c r="G92" s="15" t="n">
        <v>0.053335</v>
      </c>
    </row>
    <row r="93">
      <c r="A93" s="25" t="inlineStr">
        <is>
          <t>GRAND TOTAL</t>
        </is>
      </c>
      <c r="B93" s="33" t="n"/>
      <c r="C93" s="33" t="n"/>
      <c r="D93" s="26" t="n"/>
      <c r="E93" s="27" t="n">
        <v>94364.59</v>
      </c>
      <c r="F93" s="28" t="n">
        <v>1</v>
      </c>
      <c r="G93" s="28" t="n"/>
    </row>
    <row r="95">
      <c r="A95" s="74" t="inlineStr">
        <is>
          <t>Net Receivables/(Payables) include Net Current Assets as well as the Mark to Market on derivative trades.</t>
        </is>
      </c>
    </row>
    <row r="98">
      <c r="A98" s="74" t="inlineStr">
        <is>
          <t>Notes:</t>
        </is>
      </c>
    </row>
    <row r="99">
      <c r="A99" s="48" t="inlineStr">
        <is>
          <t>1. Security in default beyond its maturiy date</t>
        </is>
      </c>
      <c r="B99" s="34" t="inlineStr">
        <is>
          <t>NIL</t>
        </is>
      </c>
    </row>
    <row r="100">
      <c r="A100" t="inlineStr">
        <is>
          <t>2. NAV at the beginning of the period (Rs. per unit)</t>
        </is>
      </c>
    </row>
    <row r="101">
      <c r="A101" t="inlineStr">
        <is>
          <t>Plan /option (Face Value 10)</t>
        </is>
      </c>
      <c r="B101" t="inlineStr">
        <is>
          <t>As on</t>
        </is>
      </c>
      <c r="C101" t="inlineStr">
        <is>
          <t>As on</t>
        </is>
      </c>
    </row>
    <row r="102">
      <c r="B102" s="49" t="n">
        <v>45989</v>
      </c>
      <c r="C102" s="49" t="n">
        <v>46022</v>
      </c>
    </row>
    <row r="103">
      <c r="A103" t="inlineStr">
        <is>
          <t>Direct Plan Growth Option</t>
        </is>
      </c>
      <c r="B103" t="n">
        <v>29.1689</v>
      </c>
      <c r="C103" t="n">
        <v>29.121</v>
      </c>
    </row>
    <row r="104">
      <c r="A104" t="inlineStr">
        <is>
          <t>Direct Plan IDCW Option</t>
        </is>
      </c>
      <c r="B104" t="n">
        <v>29.169</v>
      </c>
      <c r="C104" t="n">
        <v>29.1211</v>
      </c>
    </row>
    <row r="105">
      <c r="A105" t="inlineStr">
        <is>
          <t>Regular Plan Growth Option</t>
        </is>
      </c>
      <c r="B105" t="n">
        <v>27.1177</v>
      </c>
      <c r="C105" t="n">
        <v>27.042</v>
      </c>
    </row>
    <row r="106">
      <c r="A106" t="inlineStr">
        <is>
          <t>Regular Plan IDCW Option</t>
        </is>
      </c>
      <c r="B106" t="n">
        <v>27.1163</v>
      </c>
      <c r="C106" t="n">
        <v>27.0406</v>
      </c>
    </row>
    <row r="108">
      <c r="A108" t="inlineStr">
        <is>
          <t xml:space="preserve">3. Total Dividend (Net) declared during the month </t>
        </is>
      </c>
      <c r="B108" s="34" t="inlineStr">
        <is>
          <t>NIL</t>
        </is>
      </c>
    </row>
    <row r="109">
      <c r="A109" t="inlineStr">
        <is>
          <t>4. Bonus was declared during the month</t>
        </is>
      </c>
      <c r="B109" s="34" t="inlineStr">
        <is>
          <t>NIL</t>
        </is>
      </c>
    </row>
    <row r="110" ht="29" customHeight="1">
      <c r="A110" s="48" t="inlineStr">
        <is>
          <t>5. Investment in Repo of Corporate Debt Securities during the month ended December 31, 2025</t>
        </is>
      </c>
      <c r="B110" s="34" t="inlineStr">
        <is>
          <t>NIL</t>
        </is>
      </c>
    </row>
    <row r="111" ht="29" customHeight="1">
      <c r="A111" s="48" t="inlineStr">
        <is>
          <t>6. Investment in foreign securities/ADRs/GDRs at the end of the month</t>
        </is>
      </c>
      <c r="B111" s="34" t="inlineStr">
        <is>
          <t>NIL</t>
        </is>
      </c>
    </row>
    <row r="112">
      <c r="A112" t="inlineStr">
        <is>
          <t>7. Portfolio Turnover Ratio</t>
        </is>
      </c>
      <c r="B112" s="51" t="n">
        <v>1.4005</v>
      </c>
    </row>
    <row r="113" ht="43.5" customHeight="1">
      <c r="A113" s="48" t="inlineStr">
        <is>
          <t>8. Total gross exposure to derivative instruments (excluding reversed positions) at the end of the month (Rs. in Lakhs)</t>
        </is>
      </c>
      <c r="B113" s="34" t="n">
        <v>2085.29659</v>
      </c>
    </row>
    <row r="114">
      <c r="B114" s="34" t="n"/>
    </row>
    <row r="115" ht="29" customHeight="1">
      <c r="A115" s="48" t="inlineStr">
        <is>
          <t>9. Margin Deposits includes Margin money placed on derivatives other than margin money placed with bank</t>
        </is>
      </c>
      <c r="B115" s="34" t="inlineStr">
        <is>
          <t>NIL</t>
        </is>
      </c>
    </row>
    <row r="116" ht="29" customHeight="1">
      <c r="A116" s="48" t="inlineStr">
        <is>
          <t>10. Value of investment made by other schemes under same management (Rs. In Lakhs)</t>
        </is>
      </c>
      <c r="B116" t="n">
        <v>1683.4</v>
      </c>
    </row>
    <row r="117" ht="29" customHeight="1">
      <c r="A117" s="48" t="inlineStr">
        <is>
          <t>11. Number of instance of deviation In valuation of securities</t>
        </is>
      </c>
      <c r="B117" s="34" t="inlineStr">
        <is>
          <t>NIL</t>
        </is>
      </c>
    </row>
    <row r="118" ht="29" customHeight="1">
      <c r="A118" s="48" t="inlineStr">
        <is>
          <t>12. Total value and percentage of illiquid equity shares / securities</t>
        </is>
      </c>
      <c r="B118" s="34" t="inlineStr">
        <is>
          <t>NIL</t>
        </is>
      </c>
    </row>
    <row r="120" ht="70" customHeight="1">
      <c r="A120" s="76" t="inlineStr">
        <is>
          <t>Scheme Name</t>
        </is>
      </c>
      <c r="B120" s="76" t="inlineStr">
        <is>
          <t>Risk- O - Meter</t>
        </is>
      </c>
      <c r="C120" s="76" t="inlineStr">
        <is>
          <t>Benchmark of the Scheme</t>
        </is>
      </c>
      <c r="D120" s="76" t="inlineStr">
        <is>
          <t>Benchmark Risk-o-meter</t>
        </is>
      </c>
    </row>
    <row r="121" ht="70" customHeight="1">
      <c r="A121" s="76" t="inlineStr">
        <is>
          <t>Edelweiss Recently Listed IPO Fund</t>
        </is>
      </c>
      <c r="B121" s="76" t="n"/>
      <c r="C121" s="76" t="inlineStr">
        <is>
          <t>Nifty IPO Index</t>
        </is>
      </c>
      <c r="D121" s="76" t="n"/>
      <c r="E121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5.xml><?xml version="1.0" encoding="utf-8"?>
<worksheet xmlns="http://schemas.openxmlformats.org/spreadsheetml/2006/main">
  <sheetPr>
    <outlinePr summaryBelow="1" summaryRight="1"/>
    <pageSetUpPr/>
  </sheetPr>
  <dimension ref="A1:G47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 GREATER CHINA EQUITY OFF-SHORE FUND AS ON DECEMBER 31, 2025</t>
        </is>
      </c>
    </row>
    <row r="2" ht="35" customHeight="1">
      <c r="A2" s="75" t="inlineStr">
        <is>
          <t>(An open ended fund of fund scheme investing in JPMorgan Funds – Greater China Fund)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Foreign Securities and/or Overseas ETFs</t>
        </is>
      </c>
      <c r="B7" s="30" t="n"/>
      <c r="C7" s="30" t="n"/>
      <c r="D7" s="13" t="n"/>
      <c r="E7" s="14" t="n"/>
      <c r="F7" s="15" t="n"/>
      <c r="G7" s="15" t="n"/>
    </row>
    <row r="8">
      <c r="A8" s="16" t="inlineStr">
        <is>
          <t>International  Mutual Fund Units</t>
        </is>
      </c>
      <c r="B8" s="31" t="n"/>
      <c r="C8" s="31" t="n"/>
      <c r="D8" s="17" t="n"/>
      <c r="E8" s="41" t="n"/>
      <c r="F8" s="20" t="n"/>
      <c r="G8" s="20" t="n"/>
    </row>
    <row r="9">
      <c r="A9" s="12" t="inlineStr">
        <is>
          <t>JPM GREATER CHINA-I-I2 USD</t>
        </is>
      </c>
      <c r="B9" s="30" t="inlineStr">
        <is>
          <t>LU1727356906</t>
        </is>
      </c>
      <c r="C9" s="30" t="n"/>
      <c r="D9" s="13" t="n">
        <v>759410.846</v>
      </c>
      <c r="E9" s="14" t="n">
        <v>135998.54</v>
      </c>
      <c r="F9" s="15" t="n">
        <v>0.5315</v>
      </c>
      <c r="G9" s="15" t="n"/>
    </row>
    <row r="10">
      <c r="A10" s="12" t="inlineStr">
        <is>
          <t>JPM GREATER CHINA-I AC</t>
        </is>
      </c>
      <c r="B10" s="30" t="inlineStr">
        <is>
          <t>LU0248053877</t>
        </is>
      </c>
      <c r="C10" s="30" t="n"/>
      <c r="D10" s="13" t="n">
        <v>413168.961</v>
      </c>
      <c r="E10" s="14" t="n">
        <v>109925.55</v>
      </c>
      <c r="F10" s="15" t="n">
        <v>0.4296</v>
      </c>
      <c r="G10" s="15" t="n"/>
    </row>
    <row r="11">
      <c r="A11" s="16" t="inlineStr">
        <is>
          <t>Sub Total</t>
        </is>
      </c>
      <c r="B11" s="31" t="n"/>
      <c r="C11" s="31" t="n"/>
      <c r="D11" s="17" t="n"/>
      <c r="E11" s="18" t="n">
        <v>245924.09</v>
      </c>
      <c r="F11" s="19" t="n">
        <v>0.9611</v>
      </c>
      <c r="G11" s="20" t="n"/>
    </row>
    <row r="12">
      <c r="A12" s="12" t="n"/>
      <c r="B12" s="30" t="n"/>
      <c r="C12" s="30" t="n"/>
      <c r="D12" s="13" t="n"/>
      <c r="E12" s="14" t="n"/>
      <c r="F12" s="15" t="n"/>
      <c r="G12" s="15" t="n"/>
    </row>
    <row r="13">
      <c r="A13" s="21" t="inlineStr">
        <is>
          <t>TOTAL</t>
        </is>
      </c>
      <c r="B13" s="32" t="n"/>
      <c r="C13" s="32" t="n"/>
      <c r="D13" s="22" t="n"/>
      <c r="E13" s="18" t="n">
        <v>245924.09</v>
      </c>
      <c r="F13" s="19" t="n">
        <v>0.9611</v>
      </c>
      <c r="G13" s="20" t="n"/>
    </row>
    <row r="14">
      <c r="A14" s="12" t="n"/>
      <c r="B14" s="30" t="n"/>
      <c r="C14" s="30" t="n"/>
      <c r="D14" s="13" t="n"/>
      <c r="E14" s="14" t="n"/>
      <c r="F14" s="15" t="n"/>
      <c r="G14" s="15" t="n"/>
    </row>
    <row r="15">
      <c r="A15" s="16" t="inlineStr">
        <is>
          <t>TREPS / Reverse Repo</t>
        </is>
      </c>
      <c r="B15" s="30" t="n"/>
      <c r="C15" s="30" t="n"/>
      <c r="D15" s="13" t="n"/>
      <c r="E15" s="14" t="n"/>
      <c r="F15" s="15" t="n"/>
      <c r="G15" s="15" t="n"/>
    </row>
    <row r="16">
      <c r="A16" s="12" t="inlineStr">
        <is>
          <t>Clearing Corporation of India Ltd.</t>
        </is>
      </c>
      <c r="B16" s="30" t="n"/>
      <c r="C16" s="30" t="n"/>
      <c r="D16" s="13" t="n"/>
      <c r="E16" s="14" t="n">
        <v>10811.42</v>
      </c>
      <c r="F16" s="15" t="n">
        <v>0.0423</v>
      </c>
      <c r="G16" s="15" t="n">
        <v>0.053335</v>
      </c>
    </row>
    <row r="17">
      <c r="A17" s="16" t="inlineStr">
        <is>
          <t>Sub Total</t>
        </is>
      </c>
      <c r="B17" s="31" t="n"/>
      <c r="C17" s="31" t="n"/>
      <c r="D17" s="17" t="n"/>
      <c r="E17" s="18" t="n">
        <v>10811.42</v>
      </c>
      <c r="F17" s="19" t="n">
        <v>0.0423</v>
      </c>
      <c r="G17" s="20" t="n"/>
    </row>
    <row r="18">
      <c r="A18" s="12" t="n"/>
      <c r="B18" s="30" t="n"/>
      <c r="C18" s="30" t="n"/>
      <c r="D18" s="13" t="n"/>
      <c r="E18" s="14" t="n"/>
      <c r="F18" s="15" t="n"/>
      <c r="G18" s="15" t="n"/>
    </row>
    <row r="19">
      <c r="A19" s="21" t="inlineStr">
        <is>
          <t>TOTAL</t>
        </is>
      </c>
      <c r="B19" s="32" t="n"/>
      <c r="C19" s="32" t="n"/>
      <c r="D19" s="22" t="n"/>
      <c r="E19" s="18" t="n">
        <v>10811.42</v>
      </c>
      <c r="F19" s="19" t="n">
        <v>0.0423</v>
      </c>
      <c r="G19" s="20" t="n"/>
    </row>
    <row r="20">
      <c r="A20" s="12" t="inlineStr">
        <is>
          <t>Accrued Interest</t>
        </is>
      </c>
      <c r="B20" s="30" t="n"/>
      <c r="C20" s="30" t="n"/>
      <c r="D20" s="13" t="n"/>
      <c r="E20" s="14" t="n">
        <v>1.5798003</v>
      </c>
      <c r="F20" s="15" t="n">
        <v>6e-06</v>
      </c>
      <c r="G20" s="15" t="n"/>
    </row>
    <row r="21">
      <c r="A21" s="12" t="inlineStr">
        <is>
          <t>Net Receivables/(Payables)</t>
        </is>
      </c>
      <c r="B21" s="30" t="n"/>
      <c r="C21" s="30" t="n"/>
      <c r="D21" s="13" t="n"/>
      <c r="E21" s="23" t="n">
        <v>-868.2898003</v>
      </c>
      <c r="F21" s="24" t="n">
        <v>-0.003406</v>
      </c>
      <c r="G21" s="15" t="n">
        <v>0.053335</v>
      </c>
    </row>
    <row r="22">
      <c r="A22" s="25" t="inlineStr">
        <is>
          <t>GRAND TOTAL</t>
        </is>
      </c>
      <c r="B22" s="33" t="n"/>
      <c r="C22" s="33" t="n"/>
      <c r="D22" s="26" t="n"/>
      <c r="E22" s="27" t="n">
        <v>255868.8</v>
      </c>
      <c r="F22" s="28" t="n">
        <v>1</v>
      </c>
      <c r="G22" s="28" t="n"/>
    </row>
    <row r="27">
      <c r="A27" s="74" t="inlineStr">
        <is>
          <t>Notes:</t>
        </is>
      </c>
    </row>
    <row r="28">
      <c r="A28" s="48" t="inlineStr">
        <is>
          <t>1. Security in default beyond its maturiy date</t>
        </is>
      </c>
      <c r="B28" s="34" t="inlineStr">
        <is>
          <t>NIL</t>
        </is>
      </c>
    </row>
    <row r="29">
      <c r="A29" t="inlineStr">
        <is>
          <t>2. NAV at the beginning of the period (Rs. per unit)</t>
        </is>
      </c>
    </row>
    <row r="30">
      <c r="A30" t="inlineStr">
        <is>
          <t>Plan /option (Face Value 10)</t>
        </is>
      </c>
      <c r="B30" t="inlineStr">
        <is>
          <t>As on</t>
        </is>
      </c>
      <c r="C30" t="inlineStr">
        <is>
          <t>As on</t>
        </is>
      </c>
    </row>
    <row r="31">
      <c r="B31" s="49" t="n">
        <v>45989</v>
      </c>
      <c r="C31" s="49" t="n">
        <v>46021</v>
      </c>
    </row>
    <row r="32">
      <c r="A32" t="inlineStr">
        <is>
          <t>Direct Plan Growth Option</t>
        </is>
      </c>
      <c r="B32" t="n">
        <v>57.817</v>
      </c>
      <c r="C32" t="n">
        <v>59.315</v>
      </c>
    </row>
    <row r="33">
      <c r="A33" t="inlineStr">
        <is>
          <t>Regular Plan Growth Option</t>
        </is>
      </c>
      <c r="B33" t="n">
        <v>51.28</v>
      </c>
      <c r="C33" t="n">
        <v>52.568</v>
      </c>
    </row>
    <row r="35">
      <c r="A35" t="inlineStr">
        <is>
          <t xml:space="preserve">3. Total Dividend (Net) declared during the month </t>
        </is>
      </c>
      <c r="B35" s="34" t="inlineStr">
        <is>
          <t>NIL</t>
        </is>
      </c>
    </row>
    <row r="36">
      <c r="A36" t="inlineStr">
        <is>
          <t>4. Bonus was declared during the month</t>
        </is>
      </c>
      <c r="B36" s="34" t="inlineStr">
        <is>
          <t>NIL</t>
        </is>
      </c>
    </row>
    <row r="37" ht="29" customHeight="1">
      <c r="A37" s="48" t="inlineStr">
        <is>
          <t>5. Investment in Repo of Corporate Debt Securities during the month ended December 31, 2025</t>
        </is>
      </c>
      <c r="B37" s="34" t="inlineStr">
        <is>
          <t>NIL</t>
        </is>
      </c>
    </row>
    <row r="38" ht="29" customHeight="1">
      <c r="A38" s="48" t="inlineStr">
        <is>
          <t>6. Investment in foreign securities/ADRs/GDRs at the end of the month</t>
        </is>
      </c>
      <c r="B38" s="51" t="n">
        <v>245924.0855006</v>
      </c>
    </row>
    <row r="39" ht="43.5" customHeight="1">
      <c r="A39" s="48" t="inlineStr">
        <is>
          <t>7. Total gross exposure to derivative instruments (excluding reversed positions) at the end of the month (Rs. in Lakhs)</t>
        </is>
      </c>
      <c r="B39" s="34" t="inlineStr">
        <is>
          <t>NIL</t>
        </is>
      </c>
    </row>
    <row r="40">
      <c r="B40" s="34" t="n"/>
    </row>
    <row r="41" ht="29" customHeight="1">
      <c r="A41" s="48" t="inlineStr">
        <is>
          <t>8. Margin Deposits includes Margin money placed on derivatives other than margin money placed with bank</t>
        </is>
      </c>
      <c r="B41" s="34" t="inlineStr">
        <is>
          <t>NIL</t>
        </is>
      </c>
    </row>
    <row r="42" ht="29" customHeight="1">
      <c r="A42" s="48" t="inlineStr">
        <is>
          <t>9. Value of investment made by other schemes under same management (Rs. In Lakhs)</t>
        </is>
      </c>
      <c r="B42" t="inlineStr">
        <is>
          <t>NIL</t>
        </is>
      </c>
    </row>
    <row r="43" ht="29" customHeight="1">
      <c r="A43" s="48" t="inlineStr">
        <is>
          <t>10. Number of instance of deviation In valuation of securities</t>
        </is>
      </c>
      <c r="B43" s="34" t="inlineStr">
        <is>
          <t>NIL</t>
        </is>
      </c>
    </row>
    <row r="44" ht="29" customHeight="1">
      <c r="A44" s="48" t="inlineStr">
        <is>
          <t>11. Total value and percentage of illiquid equity shares / securities</t>
        </is>
      </c>
      <c r="B44" s="34" t="inlineStr">
        <is>
          <t>NIL</t>
        </is>
      </c>
    </row>
    <row r="46" ht="70" customHeight="1">
      <c r="A46" s="76" t="inlineStr">
        <is>
          <t>Scheme Name</t>
        </is>
      </c>
      <c r="B46" s="76" t="inlineStr">
        <is>
          <t>Risk- O - Meter</t>
        </is>
      </c>
      <c r="C46" s="76" t="inlineStr">
        <is>
          <t>Benchmark of the Scheme</t>
        </is>
      </c>
      <c r="D46" s="76" t="inlineStr">
        <is>
          <t>Benchmark Risk-o-meter</t>
        </is>
      </c>
    </row>
    <row r="47" ht="70" customHeight="1">
      <c r="A47" s="76" t="inlineStr">
        <is>
          <t>Edelweiss Greater China Equity Off-Shore Fund</t>
        </is>
      </c>
      <c r="B47" s="76" t="n"/>
      <c r="C47" s="76" t="inlineStr">
        <is>
          <t>MSCI Golden Dragon Index (Total Return Net)</t>
        </is>
      </c>
      <c r="D47" s="76" t="n"/>
      <c r="E47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6.xml><?xml version="1.0" encoding="utf-8"?>
<worksheet xmlns="http://schemas.openxmlformats.org/spreadsheetml/2006/main">
  <sheetPr>
    <outlinePr summaryBelow="1" summaryRight="1"/>
    <pageSetUpPr/>
  </sheetPr>
  <dimension ref="A1:G97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MSCI INDIA DOMESTIC &amp; WORLD HEALTHCARE 45 INDEX AS ON DECEMBER 31, 2025</t>
        </is>
      </c>
    </row>
    <row r="2" ht="35" customHeight="1">
      <c r="A2" s="75" t="inlineStr">
        <is>
          <t>(An Open-ended Equity Scheme replicating MSCI India Domestic &amp; World Healthcare 45 Index)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Sun Pharmaceutical Industries Ltd.</t>
        </is>
      </c>
      <c r="B8" s="30" t="inlineStr">
        <is>
          <t>INE044A01036</t>
        </is>
      </c>
      <c r="C8" s="30" t="inlineStr">
        <is>
          <t>Pharmaceuticals &amp; Biotechnology</t>
        </is>
      </c>
      <c r="D8" s="13" t="n">
        <v>109052</v>
      </c>
      <c r="E8" s="14" t="n">
        <v>1875.37</v>
      </c>
      <c r="F8" s="15" t="n">
        <v>0.1098</v>
      </c>
      <c r="G8" s="15" t="n"/>
    </row>
    <row r="9">
      <c r="A9" s="12" t="inlineStr">
        <is>
          <t>Cipla Ltd.</t>
        </is>
      </c>
      <c r="B9" s="30" t="inlineStr">
        <is>
          <t>INE059A01026</t>
        </is>
      </c>
      <c r="C9" s="30" t="inlineStr">
        <is>
          <t>Pharmaceuticals &amp; Biotechnology</t>
        </is>
      </c>
      <c r="D9" s="13" t="n">
        <v>64251</v>
      </c>
      <c r="E9" s="14" t="n">
        <v>971.03</v>
      </c>
      <c r="F9" s="15" t="n">
        <v>0.0569</v>
      </c>
      <c r="G9" s="15" t="n"/>
    </row>
    <row r="10">
      <c r="A10" s="12" t="inlineStr">
        <is>
          <t>Max Healthcare Institute Ltd.</t>
        </is>
      </c>
      <c r="B10" s="30" t="inlineStr">
        <is>
          <t>INE027H01010</t>
        </is>
      </c>
      <c r="C10" s="30" t="inlineStr">
        <is>
          <t>Healthcare Services</t>
        </is>
      </c>
      <c r="D10" s="13" t="n">
        <v>88380</v>
      </c>
      <c r="E10" s="14" t="n">
        <v>923.66</v>
      </c>
      <c r="F10" s="15" t="n">
        <v>0.0541</v>
      </c>
      <c r="G10" s="15" t="n"/>
    </row>
    <row r="11">
      <c r="A11" s="12" t="inlineStr">
        <is>
          <t>Divi's Laboratories Ltd.</t>
        </is>
      </c>
      <c r="B11" s="30" t="inlineStr">
        <is>
          <t>INE361B01024</t>
        </is>
      </c>
      <c r="C11" s="30" t="inlineStr">
        <is>
          <t>Pharmaceuticals &amp; Biotechnology</t>
        </is>
      </c>
      <c r="D11" s="13" t="n">
        <v>13574</v>
      </c>
      <c r="E11" s="14" t="n">
        <v>867.72</v>
      </c>
      <c r="F11" s="15" t="n">
        <v>0.0508</v>
      </c>
      <c r="G11" s="15" t="n"/>
    </row>
    <row r="12">
      <c r="A12" s="12" t="inlineStr">
        <is>
          <t>Apollo Hospitals Enterprise Ltd.</t>
        </is>
      </c>
      <c r="B12" s="30" t="inlineStr">
        <is>
          <t>INE437A01024</t>
        </is>
      </c>
      <c r="C12" s="30" t="inlineStr">
        <is>
          <t>Healthcare Services</t>
        </is>
      </c>
      <c r="D12" s="13" t="n">
        <v>12254</v>
      </c>
      <c r="E12" s="14" t="n">
        <v>862.99</v>
      </c>
      <c r="F12" s="15" t="n">
        <v>0.0505</v>
      </c>
      <c r="G12" s="15" t="n"/>
    </row>
    <row r="13">
      <c r="A13" s="12" t="inlineStr">
        <is>
          <t>Dr. Reddy's Laboratories Ltd.</t>
        </is>
      </c>
      <c r="B13" s="30" t="inlineStr">
        <is>
          <t>INE089A01031</t>
        </is>
      </c>
      <c r="C13" s="30" t="inlineStr">
        <is>
          <t>Pharmaceuticals &amp; Biotechnology</t>
        </is>
      </c>
      <c r="D13" s="13" t="n">
        <v>61641</v>
      </c>
      <c r="E13" s="14" t="n">
        <v>783.7</v>
      </c>
      <c r="F13" s="15" t="n">
        <v>0.0459</v>
      </c>
      <c r="G13" s="15" t="n"/>
    </row>
    <row r="14">
      <c r="A14" s="12" t="inlineStr">
        <is>
          <t>Lupin Ltd.</t>
        </is>
      </c>
      <c r="B14" s="30" t="inlineStr">
        <is>
          <t>INE326A01037</t>
        </is>
      </c>
      <c r="C14" s="30" t="inlineStr">
        <is>
          <t>Pharmaceuticals &amp; Biotechnology</t>
        </is>
      </c>
      <c r="D14" s="13" t="n">
        <v>28546</v>
      </c>
      <c r="E14" s="14" t="n">
        <v>602.1799999999999</v>
      </c>
      <c r="F14" s="15" t="n">
        <v>0.0353</v>
      </c>
      <c r="G14" s="15" t="n"/>
    </row>
    <row r="15">
      <c r="A15" s="12" t="inlineStr">
        <is>
          <t>Torrent Pharmaceuticals Ltd.</t>
        </is>
      </c>
      <c r="B15" s="30" t="inlineStr">
        <is>
          <t>INE685A01028</t>
        </is>
      </c>
      <c r="C15" s="30" t="inlineStr">
        <is>
          <t>Pharmaceuticals &amp; Biotechnology</t>
        </is>
      </c>
      <c r="D15" s="13" t="n">
        <v>13460</v>
      </c>
      <c r="E15" s="14" t="n">
        <v>518.21</v>
      </c>
      <c r="F15" s="15" t="n">
        <v>0.0303</v>
      </c>
      <c r="G15" s="15" t="n"/>
    </row>
    <row r="16">
      <c r="A16" s="12" t="inlineStr">
        <is>
          <t>Fortis Healthcare Ltd.</t>
        </is>
      </c>
      <c r="B16" s="30" t="inlineStr">
        <is>
          <t>INE061F01013</t>
        </is>
      </c>
      <c r="C16" s="30" t="inlineStr">
        <is>
          <t>Healthcare Services</t>
        </is>
      </c>
      <c r="D16" s="13" t="n">
        <v>55761</v>
      </c>
      <c r="E16" s="14" t="n">
        <v>492.93</v>
      </c>
      <c r="F16" s="15" t="n">
        <v>0.0289</v>
      </c>
      <c r="G16" s="15" t="n"/>
    </row>
    <row r="17">
      <c r="A17" s="12" t="inlineStr">
        <is>
          <t>Laurus Labs Ltd.</t>
        </is>
      </c>
      <c r="B17" s="30" t="inlineStr">
        <is>
          <t>INE947Q01028</t>
        </is>
      </c>
      <c r="C17" s="30" t="inlineStr">
        <is>
          <t>Pharmaceuticals &amp; Biotechnology</t>
        </is>
      </c>
      <c r="D17" s="13" t="n">
        <v>39871</v>
      </c>
      <c r="E17" s="14" t="n">
        <v>441.77</v>
      </c>
      <c r="F17" s="15" t="n">
        <v>0.0259</v>
      </c>
      <c r="G17" s="15" t="n"/>
    </row>
    <row r="18">
      <c r="A18" s="12" t="inlineStr">
        <is>
          <t>Glenmark Pharmaceuticals Ltd.</t>
        </is>
      </c>
      <c r="B18" s="30" t="inlineStr">
        <is>
          <t>INE935A01035</t>
        </is>
      </c>
      <c r="C18" s="30" t="inlineStr">
        <is>
          <t>Pharmaceuticals &amp; Biotechnology</t>
        </is>
      </c>
      <c r="D18" s="13" t="n">
        <v>17637</v>
      </c>
      <c r="E18" s="14" t="n">
        <v>358.95</v>
      </c>
      <c r="F18" s="15" t="n">
        <v>0.021</v>
      </c>
      <c r="G18" s="15" t="n"/>
    </row>
    <row r="19">
      <c r="A19" s="12" t="inlineStr">
        <is>
          <t>Aurobindo Pharma Ltd.</t>
        </is>
      </c>
      <c r="B19" s="30" t="inlineStr">
        <is>
          <t>INE406A01037</t>
        </is>
      </c>
      <c r="C19" s="30" t="inlineStr">
        <is>
          <t>Pharmaceuticals &amp; Biotechnology</t>
        </is>
      </c>
      <c r="D19" s="13" t="n">
        <v>29698</v>
      </c>
      <c r="E19" s="14" t="n">
        <v>351.33</v>
      </c>
      <c r="F19" s="15" t="n">
        <v>0.0206</v>
      </c>
      <c r="G19" s="15" t="n"/>
    </row>
    <row r="20">
      <c r="A20" s="12" t="inlineStr">
        <is>
          <t>Mankind Pharma Ltd.</t>
        </is>
      </c>
      <c r="B20" s="30" t="inlineStr">
        <is>
          <t>INE634S01028</t>
        </is>
      </c>
      <c r="C20" s="30" t="inlineStr">
        <is>
          <t>Pharmaceuticals &amp; Biotechnology</t>
        </is>
      </c>
      <c r="D20" s="13" t="n">
        <v>14071</v>
      </c>
      <c r="E20" s="14" t="n">
        <v>309.07</v>
      </c>
      <c r="F20" s="15" t="n">
        <v>0.0181</v>
      </c>
      <c r="G20" s="15" t="n"/>
    </row>
    <row r="21">
      <c r="A21" s="12" t="inlineStr">
        <is>
          <t>Alkem Laboratories Ltd.</t>
        </is>
      </c>
      <c r="B21" s="30" t="inlineStr">
        <is>
          <t>INE540L01014</t>
        </is>
      </c>
      <c r="C21" s="30" t="inlineStr">
        <is>
          <t>Pharmaceuticals &amp; Biotechnology</t>
        </is>
      </c>
      <c r="D21" s="13" t="n">
        <v>5434</v>
      </c>
      <c r="E21" s="14" t="n">
        <v>299.22</v>
      </c>
      <c r="F21" s="15" t="n">
        <v>0.0175</v>
      </c>
      <c r="G21" s="15" t="n"/>
    </row>
    <row r="22">
      <c r="A22" s="12" t="inlineStr">
        <is>
          <t>Biocon Ltd.</t>
        </is>
      </c>
      <c r="B22" s="30" t="inlineStr">
        <is>
          <t>INE376G01013</t>
        </is>
      </c>
      <c r="C22" s="30" t="inlineStr">
        <is>
          <t>Pharmaceuticals &amp; Biotechnology</t>
        </is>
      </c>
      <c r="D22" s="13" t="n">
        <v>60768</v>
      </c>
      <c r="E22" s="14" t="n">
        <v>239.37</v>
      </c>
      <c r="F22" s="15" t="n">
        <v>0.014</v>
      </c>
      <c r="G22" s="15" t="n"/>
    </row>
    <row r="23">
      <c r="A23" s="12" t="inlineStr">
        <is>
          <t>IPCA Laboratories Ltd.</t>
        </is>
      </c>
      <c r="B23" s="30" t="inlineStr">
        <is>
          <t>INE571A01038</t>
        </is>
      </c>
      <c r="C23" s="30" t="inlineStr">
        <is>
          <t>Pharmaceuticals &amp; Biotechnology</t>
        </is>
      </c>
      <c r="D23" s="13" t="n">
        <v>15853</v>
      </c>
      <c r="E23" s="14" t="n">
        <v>224.94</v>
      </c>
      <c r="F23" s="15" t="n">
        <v>0.0132</v>
      </c>
      <c r="G23" s="15" t="n"/>
    </row>
    <row r="24">
      <c r="A24" s="12" t="inlineStr">
        <is>
          <t>Zydus Lifesciences Ltd.</t>
        </is>
      </c>
      <c r="B24" s="30" t="inlineStr">
        <is>
          <t>INE010B01027</t>
        </is>
      </c>
      <c r="C24" s="30" t="inlineStr">
        <is>
          <t>Pharmaceuticals &amp; Biotechnology</t>
        </is>
      </c>
      <c r="D24" s="13" t="n">
        <v>22868</v>
      </c>
      <c r="E24" s="14" t="n">
        <v>209.09</v>
      </c>
      <c r="F24" s="15" t="n">
        <v>0.0122</v>
      </c>
      <c r="G24" s="15" t="n"/>
    </row>
    <row r="25">
      <c r="A25" s="12" t="inlineStr">
        <is>
          <t>Narayana Hrudayalaya ltd.</t>
        </is>
      </c>
      <c r="B25" s="30" t="inlineStr">
        <is>
          <t>INE410P01011</t>
        </is>
      </c>
      <c r="C25" s="30" t="inlineStr">
        <is>
          <t>Healthcare Services</t>
        </is>
      </c>
      <c r="D25" s="13" t="n">
        <v>8128</v>
      </c>
      <c r="E25" s="14" t="n">
        <v>153.78</v>
      </c>
      <c r="F25" s="15" t="n">
        <v>0.008999999999999999</v>
      </c>
      <c r="G25" s="15" t="n"/>
    </row>
    <row r="26">
      <c r="A26" s="12" t="inlineStr">
        <is>
          <t>Gland Pharma Ltd.</t>
        </is>
      </c>
      <c r="B26" s="30" t="inlineStr">
        <is>
          <t>INE068V01023</t>
        </is>
      </c>
      <c r="C26" s="30" t="inlineStr">
        <is>
          <t>Pharmaceuticals &amp; Biotechnology</t>
        </is>
      </c>
      <c r="D26" s="13" t="n">
        <v>8425</v>
      </c>
      <c r="E26" s="14" t="n">
        <v>145.08</v>
      </c>
      <c r="F26" s="15" t="n">
        <v>0.008500000000000001</v>
      </c>
      <c r="G26" s="15" t="n"/>
    </row>
    <row r="27">
      <c r="A27" s="12" t="inlineStr">
        <is>
          <t>Ajanta Pharma Ltd.</t>
        </is>
      </c>
      <c r="B27" s="30" t="inlineStr">
        <is>
          <t>INE031B01049</t>
        </is>
      </c>
      <c r="C27" s="30" t="inlineStr">
        <is>
          <t>Pharmaceuticals &amp; Biotechnology</t>
        </is>
      </c>
      <c r="D27" s="13" t="n">
        <v>4969</v>
      </c>
      <c r="E27" s="14" t="n">
        <v>137.59</v>
      </c>
      <c r="F27" s="15" t="n">
        <v>0.0081</v>
      </c>
      <c r="G27" s="15" t="n"/>
    </row>
    <row r="28">
      <c r="A28" s="12" t="inlineStr">
        <is>
          <t>Syngene International Ltd.</t>
        </is>
      </c>
      <c r="B28" s="30" t="inlineStr">
        <is>
          <t>INE398R01022</t>
        </is>
      </c>
      <c r="C28" s="30" t="inlineStr">
        <is>
          <t>Healthcare Services</t>
        </is>
      </c>
      <c r="D28" s="13" t="n">
        <v>20604</v>
      </c>
      <c r="E28" s="14" t="n">
        <v>134.13</v>
      </c>
      <c r="F28" s="15" t="n">
        <v>0.007900000000000001</v>
      </c>
      <c r="G28" s="15" t="n"/>
    </row>
    <row r="29">
      <c r="A29" s="12" t="inlineStr">
        <is>
          <t>GlaxoSmithKline Pharmaceuticals Ltd.</t>
        </is>
      </c>
      <c r="B29" s="30" t="inlineStr">
        <is>
          <t>INE159A01016</t>
        </is>
      </c>
      <c r="C29" s="30" t="inlineStr">
        <is>
          <t>Pharmaceuticals &amp; Biotechnology</t>
        </is>
      </c>
      <c r="D29" s="13" t="n">
        <v>4812</v>
      </c>
      <c r="E29" s="14" t="n">
        <v>119.03</v>
      </c>
      <c r="F29" s="15" t="n">
        <v>0.007</v>
      </c>
      <c r="G29" s="15" t="n"/>
    </row>
    <row r="30">
      <c r="A30" s="12" t="inlineStr">
        <is>
          <t>Piramal Pharma Ltd.</t>
        </is>
      </c>
      <c r="B30" s="30" t="inlineStr">
        <is>
          <t>INE0DK501011</t>
        </is>
      </c>
      <c r="C30" s="30" t="inlineStr">
        <is>
          <t>Pharmaceuticals &amp; Biotechnology</t>
        </is>
      </c>
      <c r="D30" s="13" t="n">
        <v>67969</v>
      </c>
      <c r="E30" s="14" t="n">
        <v>117.05</v>
      </c>
      <c r="F30" s="15" t="n">
        <v>0.0069</v>
      </c>
      <c r="G30" s="15" t="n"/>
    </row>
    <row r="31">
      <c r="A31" s="12" t="inlineStr">
        <is>
          <t>Global Health Ltd.</t>
        </is>
      </c>
      <c r="B31" s="30" t="inlineStr">
        <is>
          <t>INE474Q01031</t>
        </is>
      </c>
      <c r="C31" s="30" t="inlineStr">
        <is>
          <t>Healthcare Services</t>
        </is>
      </c>
      <c r="D31" s="13" t="n">
        <v>9163</v>
      </c>
      <c r="E31" s="14" t="n">
        <v>108.71</v>
      </c>
      <c r="F31" s="15" t="n">
        <v>0.0064</v>
      </c>
      <c r="G31" s="15" t="n"/>
    </row>
    <row r="32">
      <c r="A32" s="12" t="inlineStr">
        <is>
          <t>Aster DM Healthcare Ltd.</t>
        </is>
      </c>
      <c r="B32" s="30" t="inlineStr">
        <is>
          <t>INE914M01019</t>
        </is>
      </c>
      <c r="C32" s="30" t="inlineStr">
        <is>
          <t>Healthcare Services</t>
        </is>
      </c>
      <c r="D32" s="13" t="n">
        <v>12954</v>
      </c>
      <c r="E32" s="14" t="n">
        <v>79.91</v>
      </c>
      <c r="F32" s="15" t="n">
        <v>0.0047</v>
      </c>
      <c r="G32" s="15" t="n"/>
    </row>
    <row r="33">
      <c r="A33" s="16" t="inlineStr">
        <is>
          <t>Sub Total</t>
        </is>
      </c>
      <c r="B33" s="31" t="n"/>
      <c r="C33" s="31" t="n"/>
      <c r="D33" s="17" t="n"/>
      <c r="E33" s="18" t="n">
        <v>11326.81</v>
      </c>
      <c r="F33" s="19" t="n">
        <v>0.6635</v>
      </c>
      <c r="G33" s="20" t="n"/>
    </row>
    <row r="34">
      <c r="A34" s="16" t="inlineStr">
        <is>
          <t>(b) Unlisted</t>
        </is>
      </c>
      <c r="B34" s="30" t="n"/>
      <c r="C34" s="30" t="n"/>
      <c r="D34" s="13" t="n"/>
      <c r="E34" s="14" t="n"/>
      <c r="F34" s="15" t="n"/>
      <c r="G34" s="15" t="n"/>
    </row>
    <row r="35">
      <c r="A35" s="16" t="inlineStr">
        <is>
          <t>Sub Total</t>
        </is>
      </c>
      <c r="B35" s="30" t="n"/>
      <c r="C35" s="30" t="n"/>
      <c r="D35" s="13" t="n"/>
      <c r="E35" s="35" t="inlineStr">
        <is>
          <t>NIL</t>
        </is>
      </c>
      <c r="F35" s="36" t="inlineStr">
        <is>
          <t>NIL</t>
        </is>
      </c>
      <c r="G35" s="15" t="n"/>
    </row>
    <row r="36">
      <c r="A36" s="12" t="n"/>
      <c r="B36" s="30" t="n"/>
      <c r="C36" s="30" t="n"/>
      <c r="D36" s="13" t="n"/>
      <c r="E36" s="14" t="n"/>
      <c r="F36" s="15" t="n"/>
      <c r="G36" s="15" t="n"/>
    </row>
    <row r="37">
      <c r="A37" s="16" t="inlineStr">
        <is>
          <t>(c) Listed / Awaiting listing on International Stock Exchanges</t>
        </is>
      </c>
      <c r="B37" s="30" t="n"/>
      <c r="C37" s="30" t="n"/>
      <c r="D37" s="13" t="n"/>
      <c r="E37" s="14" t="n"/>
      <c r="F37" s="15" t="n"/>
      <c r="G37" s="15" t="n"/>
    </row>
    <row r="38">
      <c r="A38" s="12" t="inlineStr">
        <is>
          <t>ELI LILLY &amp; CO</t>
        </is>
      </c>
      <c r="B38" s="30" t="inlineStr">
        <is>
          <t>US5324571083</t>
        </is>
      </c>
      <c r="C38" s="30" t="inlineStr">
        <is>
          <t>Pharmaceuticals</t>
        </is>
      </c>
      <c r="D38" s="13" t="n">
        <v>1232</v>
      </c>
      <c r="E38" s="14" t="n">
        <v>1190.54</v>
      </c>
      <c r="F38" s="15" t="n">
        <v>0.0697</v>
      </c>
      <c r="G38" s="15" t="n"/>
    </row>
    <row r="39">
      <c r="A39" s="12" t="inlineStr">
        <is>
          <t>JOHNSON &amp; JOHNSON</t>
        </is>
      </c>
      <c r="B39" s="30" t="inlineStr">
        <is>
          <t>US4781601046</t>
        </is>
      </c>
      <c r="C39" s="30" t="inlineStr">
        <is>
          <t>Pharmaceuticals</t>
        </is>
      </c>
      <c r="D39" s="13" t="n">
        <v>3686</v>
      </c>
      <c r="E39" s="14" t="n">
        <v>685.92</v>
      </c>
      <c r="F39" s="15" t="n">
        <v>0.0402</v>
      </c>
      <c r="G39" s="15" t="n"/>
    </row>
    <row r="40">
      <c r="A40" s="12" t="inlineStr">
        <is>
          <t>ABBVIE INC</t>
        </is>
      </c>
      <c r="B40" s="30" t="inlineStr">
        <is>
          <t>US00287Y1091</t>
        </is>
      </c>
      <c r="C40" s="30" t="inlineStr">
        <is>
          <t>Biotechnology</t>
        </is>
      </c>
      <c r="D40" s="13" t="n">
        <v>2704</v>
      </c>
      <c r="E40" s="14" t="n">
        <v>555.5599999999999</v>
      </c>
      <c r="F40" s="15" t="n">
        <v>0.0325</v>
      </c>
      <c r="G40" s="15" t="n"/>
    </row>
    <row r="41">
      <c r="A41" s="12" t="inlineStr">
        <is>
          <t>MERCK &amp; CO.INC</t>
        </is>
      </c>
      <c r="B41" s="30" t="inlineStr">
        <is>
          <t>US58933Y1055</t>
        </is>
      </c>
      <c r="C41" s="30" t="inlineStr">
        <is>
          <t>Pharmaceuticals</t>
        </is>
      </c>
      <c r="D41" s="13" t="n">
        <v>3823</v>
      </c>
      <c r="E41" s="14" t="n">
        <v>361.85</v>
      </c>
      <c r="F41" s="15" t="n">
        <v>0.0212</v>
      </c>
      <c r="G41" s="15" t="n"/>
    </row>
    <row r="42">
      <c r="A42" s="12" t="inlineStr">
        <is>
          <t>NOVARTIS AG</t>
        </is>
      </c>
      <c r="B42" s="30" t="inlineStr">
        <is>
          <t>US66987V1098</t>
        </is>
      </c>
      <c r="C42" s="30" t="inlineStr">
        <is>
          <t>Pharmaceuticals</t>
        </is>
      </c>
      <c r="D42" s="13" t="n">
        <v>2910</v>
      </c>
      <c r="E42" s="14" t="n">
        <v>360.76</v>
      </c>
      <c r="F42" s="15" t="n">
        <v>0.0211</v>
      </c>
      <c r="G42" s="15" t="n"/>
    </row>
    <row r="43">
      <c r="A43" s="12" t="inlineStr">
        <is>
          <t>THERMO FISHER SCIENTIFIC INC</t>
        </is>
      </c>
      <c r="B43" s="30" t="inlineStr">
        <is>
          <t>US8835561023</t>
        </is>
      </c>
      <c r="C43" s="30" t="inlineStr">
        <is>
          <t>Life Sciences Tools &amp; Services</t>
        </is>
      </c>
      <c r="D43" s="13" t="n">
        <v>579</v>
      </c>
      <c r="E43" s="14" t="n">
        <v>301.68</v>
      </c>
      <c r="F43" s="15" t="n">
        <v>0.0177</v>
      </c>
      <c r="G43" s="15" t="n"/>
    </row>
    <row r="44">
      <c r="A44" s="12" t="inlineStr">
        <is>
          <t>ABBOTT LABORATORIES</t>
        </is>
      </c>
      <c r="B44" s="30" t="inlineStr">
        <is>
          <t>US0028241000</t>
        </is>
      </c>
      <c r="C44" s="30" t="inlineStr">
        <is>
          <t>Health Care Equipment &amp; Supplies</t>
        </is>
      </c>
      <c r="D44" s="13" t="n">
        <v>2664</v>
      </c>
      <c r="E44" s="14" t="n">
        <v>300.13</v>
      </c>
      <c r="F44" s="15" t="n">
        <v>0.0176</v>
      </c>
      <c r="G44" s="15" t="n"/>
    </row>
    <row r="45">
      <c r="A45" s="12" t="inlineStr">
        <is>
          <t>INTUITIVE SURGICAL INC</t>
        </is>
      </c>
      <c r="B45" s="30" t="inlineStr">
        <is>
          <t>US46120E6023</t>
        </is>
      </c>
      <c r="C45" s="30" t="inlineStr">
        <is>
          <t>Health Care Equipment &amp; Supplies</t>
        </is>
      </c>
      <c r="D45" s="13" t="n">
        <v>550</v>
      </c>
      <c r="E45" s="14" t="n">
        <v>280.1</v>
      </c>
      <c r="F45" s="15" t="n">
        <v>0.0164</v>
      </c>
      <c r="G45" s="15" t="n"/>
    </row>
    <row r="46">
      <c r="A46" s="12" t="inlineStr">
        <is>
          <t>AMGEN INC</t>
        </is>
      </c>
      <c r="B46" s="30" t="inlineStr">
        <is>
          <t>US0311621009</t>
        </is>
      </c>
      <c r="C46" s="30" t="inlineStr">
        <is>
          <t>Biotechnology</t>
        </is>
      </c>
      <c r="D46" s="13" t="n">
        <v>825</v>
      </c>
      <c r="E46" s="14" t="n">
        <v>242.81</v>
      </c>
      <c r="F46" s="15" t="n">
        <v>0.0142</v>
      </c>
      <c r="G46" s="15" t="n"/>
    </row>
    <row r="47">
      <c r="A47" s="12" t="inlineStr">
        <is>
          <t>Novo Nordisk A/S</t>
        </is>
      </c>
      <c r="B47" s="30" t="inlineStr">
        <is>
          <t>US6701002056</t>
        </is>
      </c>
      <c r="C47" s="30" t="inlineStr">
        <is>
          <t>Pharmaceuticals &amp; Biotechnology</t>
        </is>
      </c>
      <c r="D47" s="13" t="n">
        <v>4929</v>
      </c>
      <c r="E47" s="14" t="n">
        <v>225.51</v>
      </c>
      <c r="F47" s="15" t="n">
        <v>0.0132</v>
      </c>
      <c r="G47" s="15" t="n"/>
    </row>
    <row r="48">
      <c r="A48" s="12" t="inlineStr">
        <is>
          <t>GILEAD SCIENCES INC</t>
        </is>
      </c>
      <c r="B48" s="30" t="inlineStr">
        <is>
          <t>US3755581036</t>
        </is>
      </c>
      <c r="C48" s="30" t="inlineStr">
        <is>
          <t>Biotechnology</t>
        </is>
      </c>
      <c r="D48" s="13" t="n">
        <v>1900</v>
      </c>
      <c r="E48" s="14" t="n">
        <v>209.7</v>
      </c>
      <c r="F48" s="15" t="n">
        <v>0.0123</v>
      </c>
      <c r="G48" s="15" t="n"/>
    </row>
    <row r="49">
      <c r="A49" s="12" t="inlineStr">
        <is>
          <t>DANAHER CORP</t>
        </is>
      </c>
      <c r="B49" s="30" t="inlineStr">
        <is>
          <t>US2358511028</t>
        </is>
      </c>
      <c r="C49" s="30" t="inlineStr">
        <is>
          <t>Health Care Equipment &amp; Supplies</t>
        </is>
      </c>
      <c r="D49" s="13" t="n">
        <v>987</v>
      </c>
      <c r="E49" s="14" t="n">
        <v>203.17</v>
      </c>
      <c r="F49" s="15" t="n">
        <v>0.0119</v>
      </c>
      <c r="G49" s="15" t="n"/>
    </row>
    <row r="50">
      <c r="A50" s="12" t="inlineStr">
        <is>
          <t>MEDTRONIC PLC</t>
        </is>
      </c>
      <c r="B50" s="30" t="inlineStr">
        <is>
          <t>IE00BTN1Y115</t>
        </is>
      </c>
      <c r="C50" s="30" t="inlineStr">
        <is>
          <t>Health Care Equipment &amp; Supplies</t>
        </is>
      </c>
      <c r="D50" s="13" t="n">
        <v>1964</v>
      </c>
      <c r="E50" s="14" t="n">
        <v>169.64</v>
      </c>
      <c r="F50" s="15" t="n">
        <v>0.009900000000000001</v>
      </c>
      <c r="G50" s="15" t="n"/>
    </row>
    <row r="51">
      <c r="A51" s="12" t="inlineStr">
        <is>
          <t>STRYKER CORP</t>
        </is>
      </c>
      <c r="B51" s="30" t="inlineStr">
        <is>
          <t>US8636671013</t>
        </is>
      </c>
      <c r="C51" s="30" t="inlineStr">
        <is>
          <t>Health Care Equipment &amp; Supplies</t>
        </is>
      </c>
      <c r="D51" s="13" t="n">
        <v>528</v>
      </c>
      <c r="E51" s="14" t="n">
        <v>166.87</v>
      </c>
      <c r="F51" s="15" t="n">
        <v>0.0098</v>
      </c>
      <c r="G51" s="15" t="n"/>
    </row>
    <row r="52">
      <c r="A52" s="12" t="inlineStr">
        <is>
          <t>VERTEX PHARMACEUTICALS INC</t>
        </is>
      </c>
      <c r="B52" s="30" t="inlineStr">
        <is>
          <t>US92532F1003</t>
        </is>
      </c>
      <c r="C52" s="30" t="inlineStr">
        <is>
          <t>Biotechnology</t>
        </is>
      </c>
      <c r="D52" s="13" t="n">
        <v>393</v>
      </c>
      <c r="E52" s="14" t="n">
        <v>160.21</v>
      </c>
      <c r="F52" s="15" t="n">
        <v>0.0094</v>
      </c>
      <c r="G52" s="15" t="n"/>
    </row>
    <row r="53">
      <c r="A53" s="12" t="inlineStr">
        <is>
          <t>Regeneron Pharmaceuticals Inc</t>
        </is>
      </c>
      <c r="B53" s="30" t="inlineStr">
        <is>
          <t>US75886F1075</t>
        </is>
      </c>
      <c r="C53" s="30" t="inlineStr">
        <is>
          <t>Pharmaceuticals</t>
        </is>
      </c>
      <c r="D53" s="13" t="n">
        <v>160</v>
      </c>
      <c r="E53" s="14" t="n">
        <v>111.05</v>
      </c>
      <c r="F53" s="15" t="n">
        <v>0.0065</v>
      </c>
      <c r="G53" s="15" t="n"/>
    </row>
    <row r="54">
      <c r="A54" s="12" t="inlineStr">
        <is>
          <t>BECTON DICKINSON AND CO</t>
        </is>
      </c>
      <c r="B54" s="30" t="inlineStr">
        <is>
          <t>US0758871091</t>
        </is>
      </c>
      <c r="C54" s="30" t="inlineStr">
        <is>
          <t>Health Care Equipment &amp; Supplies</t>
        </is>
      </c>
      <c r="D54" s="13" t="n">
        <v>440</v>
      </c>
      <c r="E54" s="14" t="n">
        <v>76.78</v>
      </c>
      <c r="F54" s="15" t="n">
        <v>0.0045</v>
      </c>
      <c r="G54" s="15" t="n"/>
    </row>
    <row r="55">
      <c r="A55" s="12" t="inlineStr">
        <is>
          <t>AGILENT TECHNOLOGIES INC</t>
        </is>
      </c>
      <c r="B55" s="30" t="inlineStr">
        <is>
          <t>US00846U1016</t>
        </is>
      </c>
      <c r="C55" s="30" t="inlineStr">
        <is>
          <t>Life Sciences Tools &amp; Services</t>
        </is>
      </c>
      <c r="D55" s="13" t="n">
        <v>435</v>
      </c>
      <c r="E55" s="14" t="n">
        <v>53.22</v>
      </c>
      <c r="F55" s="15" t="n">
        <v>0.0031</v>
      </c>
      <c r="G55" s="15" t="n"/>
    </row>
    <row r="56">
      <c r="A56" s="12" t="inlineStr">
        <is>
          <t>IQVIA HOLDINGS INC</t>
        </is>
      </c>
      <c r="B56" s="30" t="inlineStr">
        <is>
          <t>US46266C1053</t>
        </is>
      </c>
      <c r="C56" s="30" t="inlineStr">
        <is>
          <t>Life Sciences Tools &amp; Services</t>
        </is>
      </c>
      <c r="D56" s="13" t="n">
        <v>261</v>
      </c>
      <c r="E56" s="14" t="n">
        <v>52.9</v>
      </c>
      <c r="F56" s="15" t="n">
        <v>0.0031</v>
      </c>
      <c r="G56" s="15" t="n"/>
    </row>
    <row r="57">
      <c r="A57" s="12" t="inlineStr">
        <is>
          <t>ILLUMINA INC</t>
        </is>
      </c>
      <c r="B57" s="30" t="inlineStr">
        <is>
          <t>US4523271090</t>
        </is>
      </c>
      <c r="C57" s="30" t="inlineStr">
        <is>
          <t>Life Sciences Tools &amp; Services</t>
        </is>
      </c>
      <c r="D57" s="13" t="n">
        <v>236</v>
      </c>
      <c r="E57" s="14" t="n">
        <v>27.83</v>
      </c>
      <c r="F57" s="15" t="n">
        <v>0.0016</v>
      </c>
      <c r="G57" s="15" t="n"/>
    </row>
    <row r="58">
      <c r="A58" s="16" t="inlineStr">
        <is>
          <t>Sub Total</t>
        </is>
      </c>
      <c r="B58" s="31" t="n"/>
      <c r="C58" s="31" t="n"/>
      <c r="D58" s="17" t="n"/>
      <c r="E58" s="18" t="n">
        <v>5736.23</v>
      </c>
      <c r="F58" s="19" t="n">
        <v>0.3359</v>
      </c>
      <c r="G58" s="20" t="n"/>
    </row>
    <row r="59">
      <c r="A59" s="12" t="n"/>
      <c r="B59" s="30" t="n"/>
      <c r="C59" s="30" t="n"/>
      <c r="D59" s="13" t="n"/>
      <c r="E59" s="14" t="n"/>
      <c r="F59" s="15" t="n"/>
      <c r="G59" s="15" t="n"/>
    </row>
    <row r="60">
      <c r="A60" s="21" t="inlineStr">
        <is>
          <t>TOTAL</t>
        </is>
      </c>
      <c r="B60" s="32" t="n"/>
      <c r="C60" s="32" t="n"/>
      <c r="D60" s="22" t="n"/>
      <c r="E60" s="18" t="n">
        <v>17063.04</v>
      </c>
      <c r="F60" s="19" t="n">
        <v>0.9994</v>
      </c>
      <c r="G60" s="20" t="n"/>
    </row>
    <row r="61">
      <c r="A61" s="12" t="n"/>
      <c r="B61" s="30" t="n"/>
      <c r="C61" s="30" t="n"/>
      <c r="D61" s="13" t="n"/>
      <c r="E61" s="14" t="n"/>
      <c r="F61" s="15" t="n"/>
      <c r="G61" s="15" t="n"/>
    </row>
    <row r="62">
      <c r="A62" s="12" t="n"/>
      <c r="B62" s="30" t="n"/>
      <c r="C62" s="30" t="n"/>
      <c r="D62" s="13" t="n"/>
      <c r="E62" s="14" t="n"/>
      <c r="F62" s="15" t="n"/>
      <c r="G62" s="15" t="n"/>
    </row>
    <row r="63">
      <c r="A63" s="16" t="inlineStr">
        <is>
          <t>TREPS / Reverse Repo</t>
        </is>
      </c>
      <c r="B63" s="30" t="n"/>
      <c r="C63" s="30" t="n"/>
      <c r="D63" s="13" t="n"/>
      <c r="E63" s="14" t="n"/>
      <c r="F63" s="15" t="n"/>
      <c r="G63" s="15" t="n"/>
    </row>
    <row r="64">
      <c r="A64" s="12" t="inlineStr">
        <is>
          <t>Clearing Corporation of India Ltd.</t>
        </is>
      </c>
      <c r="B64" s="30" t="n"/>
      <c r="C64" s="30" t="n"/>
      <c r="D64" s="13" t="n"/>
      <c r="E64" s="14" t="n">
        <v>28</v>
      </c>
      <c r="F64" s="15" t="n">
        <v>0.0016</v>
      </c>
      <c r="G64" s="15" t="n">
        <v>0.053335</v>
      </c>
    </row>
    <row r="65">
      <c r="A65" s="16" t="inlineStr">
        <is>
          <t>Sub Total</t>
        </is>
      </c>
      <c r="B65" s="31" t="n"/>
      <c r="C65" s="31" t="n"/>
      <c r="D65" s="17" t="n"/>
      <c r="E65" s="18" t="n">
        <v>28</v>
      </c>
      <c r="F65" s="19" t="n">
        <v>0.0016</v>
      </c>
      <c r="G65" s="20" t="n"/>
    </row>
    <row r="66">
      <c r="A66" s="12" t="n"/>
      <c r="B66" s="30" t="n"/>
      <c r="C66" s="30" t="n"/>
      <c r="D66" s="13" t="n"/>
      <c r="E66" s="14" t="n"/>
      <c r="F66" s="15" t="n"/>
      <c r="G66" s="15" t="n"/>
    </row>
    <row r="67">
      <c r="A67" s="21" t="inlineStr">
        <is>
          <t>TOTAL</t>
        </is>
      </c>
      <c r="B67" s="32" t="n"/>
      <c r="C67" s="32" t="n"/>
      <c r="D67" s="22" t="n"/>
      <c r="E67" s="18" t="n">
        <v>28</v>
      </c>
      <c r="F67" s="19" t="n">
        <v>0.0016</v>
      </c>
      <c r="G67" s="20" t="n"/>
    </row>
    <row r="68">
      <c r="A68" s="12" t="inlineStr">
        <is>
          <t>Accrued Interest</t>
        </is>
      </c>
      <c r="B68" s="30" t="n"/>
      <c r="C68" s="30" t="n"/>
      <c r="D68" s="13" t="n"/>
      <c r="E68" s="14" t="n">
        <v>0.0040909</v>
      </c>
      <c r="F68" s="15" t="n">
        <v>0</v>
      </c>
      <c r="G68" s="15" t="n"/>
    </row>
    <row r="69">
      <c r="A69" s="12" t="inlineStr">
        <is>
          <t>Net Receivables/(Payables)</t>
        </is>
      </c>
      <c r="B69" s="30" t="n"/>
      <c r="C69" s="30" t="n"/>
      <c r="D69" s="13" t="n"/>
      <c r="E69" s="23" t="n">
        <v>-13.8040909</v>
      </c>
      <c r="F69" s="24" t="n">
        <v>-0.001</v>
      </c>
      <c r="G69" s="15" t="n">
        <v>0.053335</v>
      </c>
    </row>
    <row r="70">
      <c r="A70" s="25" t="inlineStr">
        <is>
          <t>GRAND TOTAL</t>
        </is>
      </c>
      <c r="B70" s="33" t="n"/>
      <c r="C70" s="33" t="n"/>
      <c r="D70" s="26" t="n"/>
      <c r="E70" s="27" t="n">
        <v>17077.24</v>
      </c>
      <c r="F70" s="28" t="n">
        <v>1</v>
      </c>
      <c r="G70" s="28" t="n"/>
    </row>
    <row r="75">
      <c r="A75" s="74" t="inlineStr">
        <is>
          <t>Notes:</t>
        </is>
      </c>
    </row>
    <row r="76">
      <c r="A76" s="48" t="inlineStr">
        <is>
          <t>1. Security in default beyond its maturiy date</t>
        </is>
      </c>
      <c r="B76" s="34" t="inlineStr">
        <is>
          <t>NIL</t>
        </is>
      </c>
    </row>
    <row r="77">
      <c r="A77" t="inlineStr">
        <is>
          <t>2. NAV at the beginning of the period (Rs. per unit)</t>
        </is>
      </c>
    </row>
    <row r="78">
      <c r="A78" t="inlineStr">
        <is>
          <t>Plan /option (Face Value 10)</t>
        </is>
      </c>
      <c r="B78" t="inlineStr">
        <is>
          <t>As on</t>
        </is>
      </c>
      <c r="C78" t="inlineStr">
        <is>
          <t>As on</t>
        </is>
      </c>
    </row>
    <row r="79">
      <c r="B79" s="49" t="n">
        <v>45989</v>
      </c>
      <c r="C79" s="49" t="n">
        <v>46022</v>
      </c>
    </row>
    <row r="80">
      <c r="A80" t="inlineStr">
        <is>
          <t>Direct Plan Growth Option</t>
        </is>
      </c>
      <c r="B80" t="n">
        <v>21.8124</v>
      </c>
      <c r="C80" t="n">
        <v>21.433</v>
      </c>
    </row>
    <row r="81">
      <c r="A81" t="inlineStr">
        <is>
          <t>Direct Plan IDCW Option</t>
        </is>
      </c>
      <c r="B81" t="n">
        <v>21.8124</v>
      </c>
      <c r="C81" t="n">
        <v>21.433</v>
      </c>
    </row>
    <row r="82">
      <c r="A82" t="inlineStr">
        <is>
          <t>Regular Plan Growth Option</t>
        </is>
      </c>
      <c r="B82" t="n">
        <v>21.1889</v>
      </c>
      <c r="C82" t="n">
        <v>20.8101</v>
      </c>
    </row>
    <row r="83">
      <c r="A83" t="inlineStr">
        <is>
          <t>Regular Plan IDCW Option</t>
        </is>
      </c>
      <c r="B83" t="n">
        <v>21.1889</v>
      </c>
      <c r="C83" t="n">
        <v>20.8101</v>
      </c>
    </row>
    <row r="85">
      <c r="A85" t="inlineStr">
        <is>
          <t xml:space="preserve">3. Total Dividend (Net) declared during the month </t>
        </is>
      </c>
      <c r="B85" s="34" t="inlineStr">
        <is>
          <t>NIL</t>
        </is>
      </c>
    </row>
    <row r="86">
      <c r="A86" t="inlineStr">
        <is>
          <t>4. Bonus was declared during the month</t>
        </is>
      </c>
      <c r="B86" s="34" t="inlineStr">
        <is>
          <t>NIL</t>
        </is>
      </c>
    </row>
    <row r="87" ht="29" customHeight="1">
      <c r="A87" s="48" t="inlineStr">
        <is>
          <t>5. Investment in Repo of Corporate Debt Securities during the month ended December 31, 2025</t>
        </is>
      </c>
      <c r="B87" s="34" t="inlineStr">
        <is>
          <t>NIL</t>
        </is>
      </c>
    </row>
    <row r="88" ht="29" customHeight="1">
      <c r="A88" s="48" t="inlineStr">
        <is>
          <t>6. Investment in foreign securities/ADRs/GDRs at the end of the month</t>
        </is>
      </c>
      <c r="B88" s="51" t="n">
        <v>5736.2414105</v>
      </c>
    </row>
    <row r="89" ht="43.5" customHeight="1">
      <c r="A89" s="48" t="inlineStr">
        <is>
          <t>7. Total gross exposure to derivative instruments (excluding reversed positions) at the end of the month (Rs. in Lakhs)</t>
        </is>
      </c>
      <c r="B89" s="34" t="inlineStr">
        <is>
          <t>NIL</t>
        </is>
      </c>
    </row>
    <row r="90">
      <c r="B90" s="34" t="n"/>
    </row>
    <row r="91" ht="29" customHeight="1">
      <c r="A91" s="48" t="inlineStr">
        <is>
          <t>8. Margin Deposits includes Margin money placed on derivatives other than margin money placed with bank</t>
        </is>
      </c>
      <c r="B91" s="34" t="inlineStr">
        <is>
          <t>NIL</t>
        </is>
      </c>
    </row>
    <row r="92" ht="29" customHeight="1">
      <c r="A92" s="48" t="inlineStr">
        <is>
          <t>9. Value of investment made by other schemes under same management (Rs. In Lakhs)</t>
        </is>
      </c>
      <c r="B92" t="inlineStr">
        <is>
          <t>NIL</t>
        </is>
      </c>
    </row>
    <row r="93" ht="29" customHeight="1">
      <c r="A93" s="48" t="inlineStr">
        <is>
          <t>10. Number of instance of deviation In valuation of securities</t>
        </is>
      </c>
      <c r="B93" s="34" t="inlineStr">
        <is>
          <t>NIL</t>
        </is>
      </c>
    </row>
    <row r="94" ht="29" customHeight="1">
      <c r="A94" s="48" t="inlineStr">
        <is>
          <t>11. Total value and percentage of illiquid equity shares / securities</t>
        </is>
      </c>
      <c r="B94" s="34" t="inlineStr">
        <is>
          <t>NIL</t>
        </is>
      </c>
    </row>
    <row r="96" ht="70" customHeight="1">
      <c r="A96" s="76" t="inlineStr">
        <is>
          <t>Scheme Name</t>
        </is>
      </c>
      <c r="B96" s="76" t="inlineStr">
        <is>
          <t>Risk- O - Meter</t>
        </is>
      </c>
      <c r="C96" s="76" t="inlineStr">
        <is>
          <t>Benchmark of the Scheme</t>
        </is>
      </c>
      <c r="D96" s="76" t="inlineStr">
        <is>
          <t>Benchmark Risk-o-meter</t>
        </is>
      </c>
    </row>
    <row r="97" ht="70" customHeight="1">
      <c r="A97" s="76" t="inlineStr">
        <is>
          <t>Edelweiss MSCI India Domestic &amp; World Healthcare 45 Index Fund</t>
        </is>
      </c>
      <c r="B97" s="76" t="n"/>
      <c r="C97" s="76" t="inlineStr">
        <is>
          <t>MSCI India Domestic &amp; World Healthcare 45 Index</t>
        </is>
      </c>
      <c r="D97" s="76" t="n"/>
      <c r="E97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7.xml><?xml version="1.0" encoding="utf-8"?>
<worksheet xmlns="http://schemas.openxmlformats.org/spreadsheetml/2006/main">
  <sheetPr>
    <outlinePr summaryBelow="1" summaryRight="1"/>
    <pageSetUpPr/>
  </sheetPr>
  <dimension ref="A1:G233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15.81640625" customWidth="1" min="2" max="2"/>
    <col width="26.7265625" customWidth="1" min="3" max="3"/>
    <col width="15.453125" customWidth="1" min="4" max="4"/>
    <col width="16.453125" customWidth="1" min="5" max="5"/>
    <col width="15.453125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ALTIVA HYBRID LONG-SHORT FUND AS ON DECEMBER 31, 2025</t>
        </is>
      </c>
    </row>
    <row r="2" ht="35" customHeight="1">
      <c r="A2" s="75" t="inlineStr">
        <is>
          <t>(An interval investment strategy investing in equity and debt securities, including limited short exposure in equity and debt through derivatives)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Adani Green Energy Ltd.</t>
        </is>
      </c>
      <c r="B8" s="30" t="inlineStr">
        <is>
          <t>INE364U01010</t>
        </is>
      </c>
      <c r="C8" s="30" t="inlineStr">
        <is>
          <t>Power</t>
        </is>
      </c>
      <c r="D8" s="13" t="n">
        <v>360000</v>
      </c>
      <c r="E8" s="14" t="n">
        <v>3654.36</v>
      </c>
      <c r="F8" s="15" t="n">
        <v>0.027976</v>
      </c>
      <c r="G8" s="15" t="n"/>
    </row>
    <row r="9">
      <c r="A9" s="12" t="inlineStr">
        <is>
          <t>Bharti Airtel Ltd.</t>
        </is>
      </c>
      <c r="B9" s="30" t="inlineStr">
        <is>
          <t>IN9397D01014</t>
        </is>
      </c>
      <c r="C9" s="30" t="inlineStr">
        <is>
          <t>Telecom - Services</t>
        </is>
      </c>
      <c r="D9" s="13" t="n">
        <v>168625</v>
      </c>
      <c r="E9" s="14" t="n">
        <v>2851.53</v>
      </c>
      <c r="F9" s="15" t="n">
        <v>0.02183</v>
      </c>
      <c r="G9" s="15" t="n"/>
    </row>
    <row r="10">
      <c r="A10" s="12" t="inlineStr">
        <is>
          <t>Infosys Ltd.</t>
        </is>
      </c>
      <c r="B10" s="30" t="inlineStr">
        <is>
          <t>INE009A01021</t>
        </is>
      </c>
      <c r="C10" s="30" t="inlineStr">
        <is>
          <t>IT - Software</t>
        </is>
      </c>
      <c r="D10" s="13" t="n">
        <v>142400</v>
      </c>
      <c r="E10" s="14" t="n">
        <v>2300.33</v>
      </c>
      <c r="F10" s="15" t="n">
        <v>0.01761</v>
      </c>
      <c r="G10" s="15" t="n"/>
    </row>
    <row r="11">
      <c r="A11" s="12" t="inlineStr">
        <is>
          <t>Glenmark Pharmaceuticals Ltd.</t>
        </is>
      </c>
      <c r="B11" s="30" t="inlineStr">
        <is>
          <t>INE935A01035</t>
        </is>
      </c>
      <c r="C11" s="30" t="inlineStr">
        <is>
          <t>Pharmaceuticals &amp; Biotechnology</t>
        </is>
      </c>
      <c r="D11" s="13" t="n">
        <v>111375</v>
      </c>
      <c r="E11" s="14" t="n">
        <v>2266.7</v>
      </c>
      <c r="F11" s="15" t="n">
        <v>0.017353</v>
      </c>
      <c r="G11" s="15" t="n"/>
    </row>
    <row r="12">
      <c r="A12" s="12" t="inlineStr">
        <is>
          <t>Vodafone Idea Ltd.</t>
        </is>
      </c>
      <c r="B12" s="30" t="inlineStr">
        <is>
          <t>INE669E01016</t>
        </is>
      </c>
      <c r="C12" s="30" t="inlineStr">
        <is>
          <t>Telecom - Services</t>
        </is>
      </c>
      <c r="D12" s="13" t="n">
        <v>19727100</v>
      </c>
      <c r="E12" s="14" t="n">
        <v>2122.64</v>
      </c>
      <c r="F12" s="15" t="n">
        <v>0.01625</v>
      </c>
      <c r="G12" s="15" t="n"/>
    </row>
    <row r="13">
      <c r="A13" s="12" t="inlineStr">
        <is>
          <t>Vedanta Ltd.</t>
        </is>
      </c>
      <c r="B13" s="30" t="inlineStr">
        <is>
          <t>INE205A01025</t>
        </is>
      </c>
      <c r="C13" s="30" t="inlineStr">
        <is>
          <t>Diversified Metals</t>
        </is>
      </c>
      <c r="D13" s="13" t="n">
        <v>345000</v>
      </c>
      <c r="E13" s="14" t="n">
        <v>2085.18</v>
      </c>
      <c r="F13" s="15" t="n">
        <v>0.015963</v>
      </c>
      <c r="G13" s="15" t="n"/>
    </row>
    <row r="14">
      <c r="A14" s="12" t="inlineStr">
        <is>
          <t>Bharti Airtel Ltd.</t>
        </is>
      </c>
      <c r="B14" s="30" t="inlineStr">
        <is>
          <t>INE397D01024</t>
        </is>
      </c>
      <c r="C14" s="30" t="inlineStr">
        <is>
          <t>Telecom - Services</t>
        </is>
      </c>
      <c r="D14" s="13" t="n">
        <v>88350</v>
      </c>
      <c r="E14" s="14" t="n">
        <v>1860.3</v>
      </c>
      <c r="F14" s="15" t="n">
        <v>0.014241</v>
      </c>
      <c r="G14" s="15" t="n"/>
    </row>
    <row r="15">
      <c r="A15" s="12" t="inlineStr">
        <is>
          <t>CAPITAL INFRA TRUST</t>
        </is>
      </c>
      <c r="B15" s="30" t="inlineStr">
        <is>
          <t>INE0Z8Z23013</t>
        </is>
      </c>
      <c r="C15" s="30" t="inlineStr">
        <is>
          <t>Construction</t>
        </is>
      </c>
      <c r="D15" s="13" t="n">
        <v>2074688</v>
      </c>
      <c r="E15" s="14" t="n">
        <v>1545.23</v>
      </c>
      <c r="F15" s="15" t="n">
        <v>0.011829</v>
      </c>
      <c r="G15" s="15" t="n"/>
    </row>
    <row r="16">
      <c r="A16" s="12" t="inlineStr">
        <is>
          <t>BSE Ltd.</t>
        </is>
      </c>
      <c r="B16" s="30" t="inlineStr">
        <is>
          <t>INE118H01025</t>
        </is>
      </c>
      <c r="C16" s="30" t="inlineStr">
        <is>
          <t>Capital Markets</t>
        </is>
      </c>
      <c r="D16" s="13" t="n">
        <v>57375</v>
      </c>
      <c r="E16" s="14" t="n">
        <v>1510.22</v>
      </c>
      <c r="F16" s="15" t="n">
        <v>0.011561</v>
      </c>
      <c r="G16" s="15" t="n"/>
    </row>
    <row r="17">
      <c r="A17" s="12" t="inlineStr">
        <is>
          <t>Dixon Technologies (India) Ltd.</t>
        </is>
      </c>
      <c r="B17" s="30" t="inlineStr">
        <is>
          <t>INE935N01020</t>
        </is>
      </c>
      <c r="C17" s="30" t="inlineStr">
        <is>
          <t>Consumer Durables</t>
        </is>
      </c>
      <c r="D17" s="13" t="n">
        <v>12250</v>
      </c>
      <c r="E17" s="14" t="n">
        <v>1482.5</v>
      </c>
      <c r="F17" s="15" t="n">
        <v>0.011349</v>
      </c>
      <c r="G17" s="15" t="n"/>
    </row>
    <row r="18">
      <c r="A18" s="12" t="inlineStr">
        <is>
          <t>IDFC First Bank Ltd.</t>
        </is>
      </c>
      <c r="B18" s="30" t="inlineStr">
        <is>
          <t>INE092T01019</t>
        </is>
      </c>
      <c r="C18" s="30" t="inlineStr">
        <is>
          <t>Banks</t>
        </is>
      </c>
      <c r="D18" s="13" t="n">
        <v>1688050</v>
      </c>
      <c r="E18" s="14" t="n">
        <v>1445.14</v>
      </c>
      <c r="F18" s="15" t="n">
        <v>0.011063</v>
      </c>
      <c r="G18" s="15" t="n"/>
    </row>
    <row r="19">
      <c r="A19" s="12" t="inlineStr">
        <is>
          <t>Power Finance Corporation Ltd.</t>
        </is>
      </c>
      <c r="B19" s="30" t="inlineStr">
        <is>
          <t>INE134E01011</t>
        </is>
      </c>
      <c r="C19" s="30" t="inlineStr">
        <is>
          <t>Finance</t>
        </is>
      </c>
      <c r="D19" s="13" t="n">
        <v>379600</v>
      </c>
      <c r="E19" s="14" t="n">
        <v>1349.1</v>
      </c>
      <c r="F19" s="15" t="n">
        <v>0.010328</v>
      </c>
      <c r="G19" s="15" t="n"/>
    </row>
    <row r="20">
      <c r="A20" s="12" t="inlineStr">
        <is>
          <t>HDFC Asset Management Company Ltd.</t>
        </is>
      </c>
      <c r="B20" s="30" t="inlineStr">
        <is>
          <t>INE127D01025</t>
        </is>
      </c>
      <c r="C20" s="30" t="inlineStr">
        <is>
          <t>Capital Markets</t>
        </is>
      </c>
      <c r="D20" s="13" t="n">
        <v>47700</v>
      </c>
      <c r="E20" s="14" t="n">
        <v>1274.64</v>
      </c>
      <c r="F20" s="15" t="n">
        <v>0.009757999999999999</v>
      </c>
      <c r="G20" s="15" t="n"/>
    </row>
    <row r="21">
      <c r="A21" s="12" t="inlineStr">
        <is>
          <t>Bharat Heavy Electricals Ltd.</t>
        </is>
      </c>
      <c r="B21" s="30" t="inlineStr">
        <is>
          <t>INE257A01026</t>
        </is>
      </c>
      <c r="C21" s="30" t="inlineStr">
        <is>
          <t>Electrical Equipment</t>
        </is>
      </c>
      <c r="D21" s="13" t="n">
        <v>441000</v>
      </c>
      <c r="E21" s="14" t="n">
        <v>1267.65</v>
      </c>
      <c r="F21" s="15" t="n">
        <v>0.009704000000000001</v>
      </c>
      <c r="G21" s="15" t="n"/>
    </row>
    <row r="22">
      <c r="A22" s="12" t="inlineStr">
        <is>
          <t>Mphasis Ltd.</t>
        </is>
      </c>
      <c r="B22" s="30" t="inlineStr">
        <is>
          <t>INE356A01018</t>
        </is>
      </c>
      <c r="C22" s="30" t="inlineStr">
        <is>
          <t>IT - Software</t>
        </is>
      </c>
      <c r="D22" s="13" t="n">
        <v>40150</v>
      </c>
      <c r="E22" s="14" t="n">
        <v>1120.67</v>
      </c>
      <c r="F22" s="15" t="n">
        <v>0.008579</v>
      </c>
      <c r="G22" s="15" t="n"/>
    </row>
    <row r="23">
      <c r="A23" s="12" t="inlineStr">
        <is>
          <t>Laurus Labs Ltd.</t>
        </is>
      </c>
      <c r="B23" s="30" t="inlineStr">
        <is>
          <t>INE947Q01028</t>
        </is>
      </c>
      <c r="C23" s="30" t="inlineStr">
        <is>
          <t>Pharmaceuticals &amp; Biotechnology</t>
        </is>
      </c>
      <c r="D23" s="13" t="n">
        <v>100300</v>
      </c>
      <c r="E23" s="14" t="n">
        <v>1111.32</v>
      </c>
      <c r="F23" s="15" t="n">
        <v>0.008508</v>
      </c>
      <c r="G23" s="15" t="n"/>
    </row>
    <row r="24">
      <c r="A24" s="12" t="inlineStr">
        <is>
          <t>Multi Commodity Exchange Of India Ltd.</t>
        </is>
      </c>
      <c r="B24" s="30" t="inlineStr">
        <is>
          <t>INE745G01035</t>
        </is>
      </c>
      <c r="C24" s="30" t="inlineStr">
        <is>
          <t>Capital Markets</t>
        </is>
      </c>
      <c r="D24" s="13" t="n">
        <v>9250</v>
      </c>
      <c r="E24" s="14" t="n">
        <v>1030.08</v>
      </c>
      <c r="F24" s="15" t="n">
        <v>0.007886000000000001</v>
      </c>
      <c r="G24" s="15" t="n"/>
    </row>
    <row r="25">
      <c r="A25" s="12" t="inlineStr">
        <is>
          <t>Maruti Suzuki India Ltd.</t>
        </is>
      </c>
      <c r="B25" s="30" t="inlineStr">
        <is>
          <t>INE585B01010</t>
        </is>
      </c>
      <c r="C25" s="30" t="inlineStr">
        <is>
          <t>Automobiles</t>
        </is>
      </c>
      <c r="D25" s="13" t="n">
        <v>6000</v>
      </c>
      <c r="E25" s="14" t="n">
        <v>1001.82</v>
      </c>
      <c r="F25" s="15" t="n">
        <v>0.007669</v>
      </c>
      <c r="G25" s="15" t="n"/>
    </row>
    <row r="26">
      <c r="A26" s="12" t="inlineStr">
        <is>
          <t>AU Small Finance Bank Ltd.</t>
        </is>
      </c>
      <c r="B26" s="30" t="inlineStr">
        <is>
          <t>INE949L01017</t>
        </is>
      </c>
      <c r="C26" s="30" t="inlineStr">
        <is>
          <t>Banks</t>
        </is>
      </c>
      <c r="D26" s="13" t="n">
        <v>100000</v>
      </c>
      <c r="E26" s="14" t="n">
        <v>994.5</v>
      </c>
      <c r="F26" s="15" t="n">
        <v>0.007613</v>
      </c>
      <c r="G26" s="15" t="n"/>
    </row>
    <row r="27">
      <c r="A27" s="12" t="inlineStr">
        <is>
          <t>Axis Bank Ltd.</t>
        </is>
      </c>
      <c r="B27" s="30" t="inlineStr">
        <is>
          <t>INE238A01034</t>
        </is>
      </c>
      <c r="C27" s="30" t="inlineStr">
        <is>
          <t>Banks</t>
        </is>
      </c>
      <c r="D27" s="13" t="n">
        <v>73750</v>
      </c>
      <c r="E27" s="14" t="n">
        <v>936.1799999999999</v>
      </c>
      <c r="F27" s="15" t="n">
        <v>0.007167</v>
      </c>
      <c r="G27" s="15" t="n"/>
    </row>
    <row r="28">
      <c r="A28" s="12" t="inlineStr">
        <is>
          <t>VARUN BEVERAGES LIMITED</t>
        </is>
      </c>
      <c r="B28" s="30" t="inlineStr">
        <is>
          <t>INE200M01039</t>
        </is>
      </c>
      <c r="C28" s="30" t="inlineStr">
        <is>
          <t>Beverages</t>
        </is>
      </c>
      <c r="D28" s="13" t="n">
        <v>175500</v>
      </c>
      <c r="E28" s="14" t="n">
        <v>859.6900000000001</v>
      </c>
      <c r="F28" s="15" t="n">
        <v>0.006581</v>
      </c>
      <c r="G28" s="15" t="n"/>
    </row>
    <row r="29">
      <c r="A29" s="12" t="inlineStr">
        <is>
          <t>HDFC Life Insurance Company Ltd.</t>
        </is>
      </c>
      <c r="B29" s="30" t="inlineStr">
        <is>
          <t>INE795G01014</t>
        </is>
      </c>
      <c r="C29" s="30" t="inlineStr">
        <is>
          <t>Insurance</t>
        </is>
      </c>
      <c r="D29" s="13" t="n">
        <v>113300</v>
      </c>
      <c r="E29" s="14" t="n">
        <v>849.58</v>
      </c>
      <c r="F29" s="15" t="n">
        <v>0.006504</v>
      </c>
      <c r="G29" s="15" t="n"/>
    </row>
    <row r="30">
      <c r="A30" s="12" t="inlineStr">
        <is>
          <t>Adani Enterprises Ltd.#</t>
        </is>
      </c>
      <c r="B30" s="30" t="inlineStr">
        <is>
          <t>IN9423A01030</t>
        </is>
      </c>
      <c r="C30" s="30" t="inlineStr">
        <is>
          <t>Metals &amp; Minerals Trading</t>
        </is>
      </c>
      <c r="D30" s="13" t="n">
        <v>60255</v>
      </c>
      <c r="E30" s="14" t="n">
        <v>807.24</v>
      </c>
      <c r="F30" s="15" t="n">
        <v>0.00618</v>
      </c>
      <c r="G30" s="15" t="n"/>
    </row>
    <row r="31">
      <c r="A31" s="12" t="inlineStr">
        <is>
          <t>BROOKFIELD INDIA REAL ESTATE TRUST</t>
        </is>
      </c>
      <c r="B31" s="30" t="inlineStr">
        <is>
          <t>INE0FDU25010</t>
        </is>
      </c>
      <c r="C31" s="30" t="inlineStr">
        <is>
          <t>Realty</t>
        </is>
      </c>
      <c r="D31" s="13" t="n">
        <v>242530</v>
      </c>
      <c r="E31" s="14" t="n">
        <v>804.23</v>
      </c>
      <c r="F31" s="15" t="n">
        <v>0.006157</v>
      </c>
      <c r="G31" s="15" t="n"/>
    </row>
    <row r="32">
      <c r="A32" s="12" t="inlineStr">
        <is>
          <t>InterGlobe Aviation Ltd.</t>
        </is>
      </c>
      <c r="B32" s="30" t="inlineStr">
        <is>
          <t>INE646L01027</t>
        </is>
      </c>
      <c r="C32" s="30" t="inlineStr">
        <is>
          <t>Transport Services</t>
        </is>
      </c>
      <c r="D32" s="13" t="n">
        <v>15000</v>
      </c>
      <c r="E32" s="14" t="n">
        <v>758.9299999999999</v>
      </c>
      <c r="F32" s="15" t="n">
        <v>0.00581</v>
      </c>
      <c r="G32" s="15" t="n"/>
    </row>
    <row r="33">
      <c r="A33" s="12" t="inlineStr">
        <is>
          <t>Power Grid Corporation of India Ltd.</t>
        </is>
      </c>
      <c r="B33" s="30" t="inlineStr">
        <is>
          <t>INE752E01010</t>
        </is>
      </c>
      <c r="C33" s="30" t="inlineStr">
        <is>
          <t>Power</t>
        </is>
      </c>
      <c r="D33" s="13" t="n">
        <v>285000</v>
      </c>
      <c r="E33" s="14" t="n">
        <v>754.11</v>
      </c>
      <c r="F33" s="15" t="n">
        <v>0.005773</v>
      </c>
      <c r="G33" s="15" t="n"/>
    </row>
    <row r="34">
      <c r="A34" s="12" t="inlineStr">
        <is>
          <t>Cigniti Technologies Ltd.</t>
        </is>
      </c>
      <c r="B34" s="30" t="inlineStr">
        <is>
          <t>INE675C01017</t>
        </is>
      </c>
      <c r="C34" s="30" t="inlineStr">
        <is>
          <t>IT - Services</t>
        </is>
      </c>
      <c r="D34" s="13" t="n">
        <v>45000</v>
      </c>
      <c r="E34" s="14" t="n">
        <v>736.38</v>
      </c>
      <c r="F34" s="15" t="n">
        <v>0.005637</v>
      </c>
      <c r="G34" s="15" t="n"/>
    </row>
    <row r="35">
      <c r="A35" s="12" t="inlineStr">
        <is>
          <t>Indian Energy Exchange Ltd.</t>
        </is>
      </c>
      <c r="B35" s="30" t="inlineStr">
        <is>
          <t>INE022Q01020</t>
        </is>
      </c>
      <c r="C35" s="30" t="inlineStr">
        <is>
          <t>Capital Markets</t>
        </is>
      </c>
      <c r="D35" s="13" t="n">
        <v>521250</v>
      </c>
      <c r="E35" s="14" t="n">
        <v>699.62</v>
      </c>
      <c r="F35" s="15" t="n">
        <v>0.005356</v>
      </c>
      <c r="G35" s="15" t="n"/>
    </row>
    <row r="36">
      <c r="A36" s="12" t="inlineStr">
        <is>
          <t>Steel Authority of India Ltd.</t>
        </is>
      </c>
      <c r="B36" s="30" t="inlineStr">
        <is>
          <t>INE114A01011</t>
        </is>
      </c>
      <c r="C36" s="30" t="inlineStr">
        <is>
          <t>Ferrous Metals</t>
        </is>
      </c>
      <c r="D36" s="13" t="n">
        <v>470000</v>
      </c>
      <c r="E36" s="14" t="n">
        <v>690.85</v>
      </c>
      <c r="F36" s="15" t="n">
        <v>0.005289</v>
      </c>
      <c r="G36" s="15" t="n"/>
    </row>
    <row r="37">
      <c r="A37" s="12" t="inlineStr">
        <is>
          <t>Cholamandalam Investment &amp; Finance Company Ltd.</t>
        </is>
      </c>
      <c r="B37" s="30" t="inlineStr">
        <is>
          <t>INE121A01024</t>
        </is>
      </c>
      <c r="C37" s="30" t="inlineStr">
        <is>
          <t>Finance</t>
        </is>
      </c>
      <c r="D37" s="13" t="n">
        <v>40000</v>
      </c>
      <c r="E37" s="14" t="n">
        <v>680.88</v>
      </c>
      <c r="F37" s="15" t="n">
        <v>0.005212</v>
      </c>
      <c r="G37" s="15" t="n"/>
    </row>
    <row r="38">
      <c r="A38" s="12" t="inlineStr">
        <is>
          <t>L&amp;T Finance Ltd.</t>
        </is>
      </c>
      <c r="B38" s="30" t="inlineStr">
        <is>
          <t>INE498L01015</t>
        </is>
      </c>
      <c r="C38" s="30" t="inlineStr">
        <is>
          <t>Finance</t>
        </is>
      </c>
      <c r="D38" s="13" t="n">
        <v>184500</v>
      </c>
      <c r="E38" s="14" t="n">
        <v>582.9299999999999</v>
      </c>
      <c r="F38" s="15" t="n">
        <v>0.004463</v>
      </c>
      <c r="G38" s="15" t="n"/>
    </row>
    <row r="39">
      <c r="A39" s="12" t="inlineStr">
        <is>
          <t>IIFL Finance Ltd.</t>
        </is>
      </c>
      <c r="B39" s="30" t="inlineStr">
        <is>
          <t>INE530B01024</t>
        </is>
      </c>
      <c r="C39" s="30" t="inlineStr">
        <is>
          <t>Finance</t>
        </is>
      </c>
      <c r="D39" s="13" t="n">
        <v>89100</v>
      </c>
      <c r="E39" s="14" t="n">
        <v>543.96</v>
      </c>
      <c r="F39" s="15" t="n">
        <v>0.004164</v>
      </c>
      <c r="G39" s="15" t="n"/>
    </row>
    <row r="40">
      <c r="A40" s="12" t="inlineStr">
        <is>
          <t>Sammaan Capital Ltd.</t>
        </is>
      </c>
      <c r="B40" s="30" t="inlineStr">
        <is>
          <t>INE148I01020</t>
        </is>
      </c>
      <c r="C40" s="30" t="inlineStr">
        <is>
          <t>Finance</t>
        </is>
      </c>
      <c r="D40" s="13" t="n">
        <v>356900</v>
      </c>
      <c r="E40" s="14" t="n">
        <v>519.79</v>
      </c>
      <c r="F40" s="15" t="n">
        <v>0.003979</v>
      </c>
      <c r="G40" s="15" t="n"/>
    </row>
    <row r="41">
      <c r="A41" s="12" t="inlineStr">
        <is>
          <t>Dabur India Ltd.</t>
        </is>
      </c>
      <c r="B41" s="30" t="inlineStr">
        <is>
          <t>INE016A01026</t>
        </is>
      </c>
      <c r="C41" s="30" t="inlineStr">
        <is>
          <t>Personal Products</t>
        </is>
      </c>
      <c r="D41" s="13" t="n">
        <v>100000</v>
      </c>
      <c r="E41" s="14" t="n">
        <v>503.6</v>
      </c>
      <c r="F41" s="15" t="n">
        <v>0.003855</v>
      </c>
      <c r="G41" s="15" t="n"/>
    </row>
    <row r="42">
      <c r="A42" s="12" t="inlineStr">
        <is>
          <t>Shriram Finance Ltd.</t>
        </is>
      </c>
      <c r="B42" s="30" t="inlineStr">
        <is>
          <t>INE721A01047</t>
        </is>
      </c>
      <c r="C42" s="30" t="inlineStr">
        <is>
          <t>Finance</t>
        </is>
      </c>
      <c r="D42" s="13" t="n">
        <v>50325</v>
      </c>
      <c r="E42" s="14" t="n">
        <v>501.34</v>
      </c>
      <c r="F42" s="15" t="n">
        <v>0.003838</v>
      </c>
      <c r="G42" s="15" t="n"/>
    </row>
    <row r="43">
      <c r="A43" s="12" t="inlineStr">
        <is>
          <t>Indus Towers Ltd.</t>
        </is>
      </c>
      <c r="B43" s="30" t="inlineStr">
        <is>
          <t>INE121J01017</t>
        </is>
      </c>
      <c r="C43" s="30" t="inlineStr">
        <is>
          <t>Telecom - Services</t>
        </is>
      </c>
      <c r="D43" s="13" t="n">
        <v>113900</v>
      </c>
      <c r="E43" s="14" t="n">
        <v>476.96</v>
      </c>
      <c r="F43" s="15" t="n">
        <v>0.003651</v>
      </c>
      <c r="G43" s="15" t="n"/>
    </row>
    <row r="44">
      <c r="A44" s="12" t="inlineStr">
        <is>
          <t>Exide Industries Ltd.</t>
        </is>
      </c>
      <c r="B44" s="30" t="inlineStr">
        <is>
          <t>INE302A01020</t>
        </is>
      </c>
      <c r="C44" s="30" t="inlineStr">
        <is>
          <t>Auto Components</t>
        </is>
      </c>
      <c r="D44" s="13" t="n">
        <v>129600</v>
      </c>
      <c r="E44" s="14" t="n">
        <v>469.41</v>
      </c>
      <c r="F44" s="15" t="n">
        <v>0.003594</v>
      </c>
      <c r="G44" s="15" t="n"/>
    </row>
    <row r="45">
      <c r="A45" s="12" t="inlineStr">
        <is>
          <t>RBL Bank Ltd.</t>
        </is>
      </c>
      <c r="B45" s="30" t="inlineStr">
        <is>
          <t>INE976G01028</t>
        </is>
      </c>
      <c r="C45" s="30" t="inlineStr">
        <is>
          <t>Banks</t>
        </is>
      </c>
      <c r="D45" s="13" t="n">
        <v>146050</v>
      </c>
      <c r="E45" s="14" t="n">
        <v>461.23</v>
      </c>
      <c r="F45" s="15" t="n">
        <v>0.003531</v>
      </c>
      <c r="G45" s="15" t="n"/>
    </row>
    <row r="46">
      <c r="A46" s="12" t="inlineStr">
        <is>
          <t>Cipla Ltd.</t>
        </is>
      </c>
      <c r="B46" s="30" t="inlineStr">
        <is>
          <t>INE059A01026</t>
        </is>
      </c>
      <c r="C46" s="30" t="inlineStr">
        <is>
          <t>Pharmaceuticals &amp; Biotechnology</t>
        </is>
      </c>
      <c r="D46" s="13" t="n">
        <v>30000</v>
      </c>
      <c r="E46" s="14" t="n">
        <v>453.39</v>
      </c>
      <c r="F46" s="15" t="n">
        <v>0.003471</v>
      </c>
      <c r="G46" s="15" t="n"/>
    </row>
    <row r="47">
      <c r="A47" s="12" t="inlineStr">
        <is>
          <t>Eternal Ltd.</t>
        </is>
      </c>
      <c r="B47" s="30" t="inlineStr">
        <is>
          <t>INE758T01015</t>
        </is>
      </c>
      <c r="C47" s="30" t="inlineStr">
        <is>
          <t>Retailing</t>
        </is>
      </c>
      <c r="D47" s="13" t="n">
        <v>147925</v>
      </c>
      <c r="E47" s="14" t="n">
        <v>411.31</v>
      </c>
      <c r="F47" s="15" t="n">
        <v>0.003149</v>
      </c>
      <c r="G47" s="15" t="n"/>
    </row>
    <row r="48">
      <c r="A48" s="12" t="inlineStr">
        <is>
          <t>Meesho Ltd.</t>
        </is>
      </c>
      <c r="B48" s="30" t="inlineStr">
        <is>
          <t>INE0VDM01015</t>
        </is>
      </c>
      <c r="C48" s="30" t="inlineStr">
        <is>
          <t>Retailing</t>
        </is>
      </c>
      <c r="D48" s="13" t="n">
        <v>225180</v>
      </c>
      <c r="E48" s="14" t="n">
        <v>405.82</v>
      </c>
      <c r="F48" s="15" t="n">
        <v>0.003107</v>
      </c>
      <c r="G48" s="15" t="n"/>
    </row>
    <row r="49">
      <c r="A49" s="12" t="inlineStr">
        <is>
          <t>UPL Ltd.</t>
        </is>
      </c>
      <c r="B49" s="30" t="inlineStr">
        <is>
          <t>INE628A01036</t>
        </is>
      </c>
      <c r="C49" s="30" t="inlineStr">
        <is>
          <t>Fertilizers &amp; Agrochemicals</t>
        </is>
      </c>
      <c r="D49" s="13" t="n">
        <v>50135</v>
      </c>
      <c r="E49" s="14" t="n">
        <v>398.65</v>
      </c>
      <c r="F49" s="15" t="n">
        <v>0.003052</v>
      </c>
      <c r="G49" s="15" t="n"/>
    </row>
    <row r="50">
      <c r="A50" s="12" t="inlineStr">
        <is>
          <t>SRF Ltd.</t>
        </is>
      </c>
      <c r="B50" s="30" t="inlineStr">
        <is>
          <t>INE647A01010</t>
        </is>
      </c>
      <c r="C50" s="30" t="inlineStr">
        <is>
          <t>Chemicals &amp; Petrochemicals</t>
        </is>
      </c>
      <c r="D50" s="13" t="n">
        <v>11400</v>
      </c>
      <c r="E50" s="14" t="n">
        <v>350.55</v>
      </c>
      <c r="F50" s="15" t="n">
        <v>0.002684</v>
      </c>
      <c r="G50" s="15" t="n"/>
    </row>
    <row r="51">
      <c r="A51" s="12" t="inlineStr">
        <is>
          <t>Reliance Industries Ltd.</t>
        </is>
      </c>
      <c r="B51" s="30" t="inlineStr">
        <is>
          <t>INE002A01018</t>
        </is>
      </c>
      <c r="C51" s="30" t="inlineStr">
        <is>
          <t>Petroleum Products</t>
        </is>
      </c>
      <c r="D51" s="13" t="n">
        <v>20000</v>
      </c>
      <c r="E51" s="14" t="n">
        <v>314.08</v>
      </c>
      <c r="F51" s="15" t="n">
        <v>0.002404</v>
      </c>
      <c r="G51" s="15" t="n"/>
    </row>
    <row r="52">
      <c r="A52" s="12" t="inlineStr">
        <is>
          <t>Mazagon Dock Shipbuilders Ltd.</t>
        </is>
      </c>
      <c r="B52" s="30" t="inlineStr">
        <is>
          <t>INE249Z01020</t>
        </is>
      </c>
      <c r="C52" s="30" t="inlineStr">
        <is>
          <t>Industrial Manufacturing</t>
        </is>
      </c>
      <c r="D52" s="13" t="n">
        <v>12400</v>
      </c>
      <c r="E52" s="14" t="n">
        <v>308.78</v>
      </c>
      <c r="F52" s="15" t="n">
        <v>0.002364</v>
      </c>
      <c r="G52" s="15" t="n"/>
    </row>
    <row r="53">
      <c r="A53" s="12" t="inlineStr">
        <is>
          <t>HDFC Bank Ltd.</t>
        </is>
      </c>
      <c r="B53" s="30" t="inlineStr">
        <is>
          <t>INE040A01034</t>
        </is>
      </c>
      <c r="C53" s="30" t="inlineStr">
        <is>
          <t>Banks</t>
        </is>
      </c>
      <c r="D53" s="13" t="n">
        <v>29700</v>
      </c>
      <c r="E53" s="14" t="n">
        <v>294.39</v>
      </c>
      <c r="F53" s="15" t="n">
        <v>0.002254</v>
      </c>
      <c r="G53" s="15" t="n"/>
    </row>
    <row r="54">
      <c r="A54" s="12" t="inlineStr">
        <is>
          <t>Tata Motors Passenger Vehicles Ltd.</t>
        </is>
      </c>
      <c r="B54" s="30" t="inlineStr">
        <is>
          <t>INE155A01022</t>
        </is>
      </c>
      <c r="C54" s="30" t="inlineStr">
        <is>
          <t>Automobiles</t>
        </is>
      </c>
      <c r="D54" s="13" t="n">
        <v>80000</v>
      </c>
      <c r="E54" s="14" t="n">
        <v>293.88</v>
      </c>
      <c r="F54" s="15" t="n">
        <v>0.00225</v>
      </c>
      <c r="G54" s="15" t="n"/>
    </row>
    <row r="55">
      <c r="A55" s="12" t="inlineStr">
        <is>
          <t>Aequs Ltd.</t>
        </is>
      </c>
      <c r="B55" s="30" t="inlineStr">
        <is>
          <t>INE947N01017</t>
        </is>
      </c>
      <c r="C55" s="30" t="inlineStr">
        <is>
          <t>Aerospace &amp; Defense</t>
        </is>
      </c>
      <c r="D55" s="13" t="n">
        <v>198480</v>
      </c>
      <c r="E55" s="14" t="n">
        <v>272.89</v>
      </c>
      <c r="F55" s="15" t="n">
        <v>0.002089</v>
      </c>
      <c r="G55" s="15" t="n"/>
    </row>
    <row r="56">
      <c r="A56" s="12" t="inlineStr">
        <is>
          <t>Nuvama Wealth Management Ltd.</t>
        </is>
      </c>
      <c r="B56" s="30" t="inlineStr">
        <is>
          <t>INE531F01023</t>
        </is>
      </c>
      <c r="C56" s="30" t="inlineStr">
        <is>
          <t>Capital Markets</t>
        </is>
      </c>
      <c r="D56" s="13" t="n">
        <v>18000</v>
      </c>
      <c r="E56" s="14" t="n">
        <v>266.49</v>
      </c>
      <c r="F56" s="15" t="n">
        <v>0.00204</v>
      </c>
      <c r="G56" s="15" t="n"/>
    </row>
    <row r="57">
      <c r="A57" s="12" t="inlineStr">
        <is>
          <t>Tata Elxsi Ltd.</t>
        </is>
      </c>
      <c r="B57" s="30" t="inlineStr">
        <is>
          <t>INE670A01012</t>
        </is>
      </c>
      <c r="C57" s="30" t="inlineStr">
        <is>
          <t>IT - Software</t>
        </is>
      </c>
      <c r="D57" s="13" t="n">
        <v>5000</v>
      </c>
      <c r="E57" s="14" t="n">
        <v>262.03</v>
      </c>
      <c r="F57" s="15" t="n">
        <v>0.002006</v>
      </c>
      <c r="G57" s="15" t="n"/>
    </row>
    <row r="58">
      <c r="A58" s="12" t="inlineStr">
        <is>
          <t>Adani Ports &amp; Special Economic Zone Ltd.</t>
        </is>
      </c>
      <c r="B58" s="30" t="inlineStr">
        <is>
          <t>INE742F01042</t>
        </is>
      </c>
      <c r="C58" s="30" t="inlineStr">
        <is>
          <t>Transport Infrastructure</t>
        </is>
      </c>
      <c r="D58" s="13" t="n">
        <v>16625</v>
      </c>
      <c r="E58" s="14" t="n">
        <v>244.35</v>
      </c>
      <c r="F58" s="15" t="n">
        <v>0.001871</v>
      </c>
      <c r="G58" s="15" t="n"/>
    </row>
    <row r="59">
      <c r="A59" s="12" t="inlineStr">
        <is>
          <t>Fortis Healthcare Ltd.</t>
        </is>
      </c>
      <c r="B59" s="30" t="inlineStr">
        <is>
          <t>INE061F01013</t>
        </is>
      </c>
      <c r="C59" s="30" t="inlineStr">
        <is>
          <t>Healthcare Services</t>
        </is>
      </c>
      <c r="D59" s="13" t="n">
        <v>26350</v>
      </c>
      <c r="E59" s="14" t="n">
        <v>232.93</v>
      </c>
      <c r="F59" s="15" t="n">
        <v>0.001783</v>
      </c>
      <c r="G59" s="15" t="n"/>
    </row>
    <row r="60">
      <c r="A60" s="12" t="inlineStr">
        <is>
          <t>The Federal Bank Ltd.</t>
        </is>
      </c>
      <c r="B60" s="30" t="inlineStr">
        <is>
          <t>INE171A01029</t>
        </is>
      </c>
      <c r="C60" s="30" t="inlineStr">
        <is>
          <t>Banks</t>
        </is>
      </c>
      <c r="D60" s="13" t="n">
        <v>60000</v>
      </c>
      <c r="E60" s="14" t="n">
        <v>160.26</v>
      </c>
      <c r="F60" s="15" t="n">
        <v>0.001227</v>
      </c>
      <c r="G60" s="15" t="n"/>
    </row>
    <row r="61">
      <c r="A61" s="12" t="inlineStr">
        <is>
          <t>Coforge Ltd.</t>
        </is>
      </c>
      <c r="B61" s="30" t="inlineStr">
        <is>
          <t>INE591G01025</t>
        </is>
      </c>
      <c r="C61" s="30" t="inlineStr">
        <is>
          <t>IT - Software</t>
        </is>
      </c>
      <c r="D61" s="13" t="n">
        <v>8625</v>
      </c>
      <c r="E61" s="14" t="n">
        <v>143.43</v>
      </c>
      <c r="F61" s="15" t="n">
        <v>0.001098</v>
      </c>
      <c r="G61" s="15" t="n"/>
    </row>
    <row r="62">
      <c r="A62" s="12" t="inlineStr">
        <is>
          <t>ITC Ltd.</t>
        </is>
      </c>
      <c r="B62" s="30" t="inlineStr">
        <is>
          <t>INE154A01025</t>
        </is>
      </c>
      <c r="C62" s="30" t="inlineStr">
        <is>
          <t>Diversified FMCG</t>
        </is>
      </c>
      <c r="D62" s="13" t="n">
        <v>32000</v>
      </c>
      <c r="E62" s="14" t="n">
        <v>128.96</v>
      </c>
      <c r="F62" s="15" t="n">
        <v>0.000987</v>
      </c>
      <c r="G62" s="15" t="n"/>
    </row>
    <row r="63">
      <c r="A63" s="12" t="inlineStr">
        <is>
          <t>National Aluminium Company Ltd.</t>
        </is>
      </c>
      <c r="B63" s="30" t="inlineStr">
        <is>
          <t>INE139A01034</t>
        </is>
      </c>
      <c r="C63" s="30" t="inlineStr">
        <is>
          <t>Non - Ferrous Metals</t>
        </is>
      </c>
      <c r="D63" s="13" t="n">
        <v>11250</v>
      </c>
      <c r="E63" s="14" t="n">
        <v>35.36</v>
      </c>
      <c r="F63" s="15" t="n">
        <v>0.000271</v>
      </c>
      <c r="G63" s="15" t="n"/>
    </row>
    <row r="64">
      <c r="A64" s="16" t="inlineStr">
        <is>
          <t>Sub Total</t>
        </is>
      </c>
      <c r="B64" s="31" t="n"/>
      <c r="C64" s="31" t="n"/>
      <c r="D64" s="17" t="n"/>
      <c r="E64" s="27" t="n">
        <v>49888.37</v>
      </c>
      <c r="F64" s="28" t="n">
        <v>0.381916</v>
      </c>
      <c r="G64" s="20" t="n"/>
    </row>
    <row r="65">
      <c r="A65" s="12" t="n"/>
      <c r="B65" s="30" t="n"/>
      <c r="C65" s="30" t="n"/>
      <c r="D65" s="13" t="n"/>
      <c r="E65" s="14" t="n"/>
      <c r="F65" s="15" t="n"/>
      <c r="G65" s="15" t="n"/>
    </row>
    <row r="66">
      <c r="A66" s="21" t="inlineStr">
        <is>
          <t>TOTAL</t>
        </is>
      </c>
      <c r="B66" s="32" t="n"/>
      <c r="C66" s="32" t="n"/>
      <c r="D66" s="22" t="n"/>
      <c r="E66" s="37" t="n">
        <v>49888.37</v>
      </c>
      <c r="F66" s="38" t="n">
        <v>0.381916</v>
      </c>
      <c r="G66" s="20" t="n"/>
    </row>
    <row r="67">
      <c r="A67" s="12" t="n"/>
      <c r="B67" s="30" t="n"/>
      <c r="C67" s="30" t="n"/>
      <c r="D67" s="13" t="n"/>
      <c r="E67" s="14" t="n"/>
      <c r="F67" s="15" t="n"/>
      <c r="G67" s="15" t="n"/>
    </row>
    <row r="68">
      <c r="A68" s="16" t="inlineStr">
        <is>
          <t>(B)Index / Stock Option</t>
        </is>
      </c>
      <c r="B68" s="31" t="n"/>
      <c r="C68" s="31" t="n"/>
      <c r="D68" s="17" t="n"/>
      <c r="E68" s="41" t="n"/>
      <c r="F68" s="20" t="n"/>
      <c r="G68" s="20" t="n"/>
    </row>
    <row r="69">
      <c r="A69" s="12" t="inlineStr">
        <is>
          <t>CALL GLENMARK 27-Jan-2026 2100</t>
        </is>
      </c>
      <c r="B69" s="30" t="n"/>
      <c r="C69" s="30" t="inlineStr">
        <is>
          <t>SHARE OPTIONS</t>
        </is>
      </c>
      <c r="D69" s="44" t="n">
        <v>-375</v>
      </c>
      <c r="E69" s="23" t="n">
        <v>-0.12</v>
      </c>
      <c r="F69" s="15" t="n">
        <v>0</v>
      </c>
      <c r="G69" s="15" t="n"/>
    </row>
    <row r="70">
      <c r="A70" s="12" t="inlineStr">
        <is>
          <t>CALL EXIDEIND 27-Jan-2026 375</t>
        </is>
      </c>
      <c r="B70" s="30" t="n"/>
      <c r="C70" s="30" t="inlineStr">
        <is>
          <t>SHARE OPTIONS</t>
        </is>
      </c>
      <c r="D70" s="44" t="n">
        <v>-10800</v>
      </c>
      <c r="E70" s="23" t="n">
        <v>-0.43</v>
      </c>
      <c r="F70" s="24" t="n">
        <v>-3e-06</v>
      </c>
      <c r="G70" s="15" t="n"/>
    </row>
    <row r="71">
      <c r="A71" s="12" t="inlineStr">
        <is>
          <t>CALL UPL 27-Jan-2026 750</t>
        </is>
      </c>
      <c r="B71" s="30" t="n"/>
      <c r="C71" s="30" t="inlineStr">
        <is>
          <t>SHARE OPTIONS</t>
        </is>
      </c>
      <c r="D71" s="44" t="n">
        <v>-1355</v>
      </c>
      <c r="E71" s="23" t="n">
        <v>-0.74</v>
      </c>
      <c r="F71" s="24" t="n">
        <v>-5e-06</v>
      </c>
      <c r="G71" s="15" t="n"/>
    </row>
    <row r="72">
      <c r="A72" s="12" t="inlineStr">
        <is>
          <t>PUT NUVAMA 27-Jan-2026 1400</t>
        </is>
      </c>
      <c r="B72" s="30" t="n"/>
      <c r="C72" s="30" t="inlineStr">
        <is>
          <t>SHARE OPTIONS</t>
        </is>
      </c>
      <c r="D72" s="44" t="n">
        <v>-5000</v>
      </c>
      <c r="E72" s="23" t="n">
        <v>-0.96</v>
      </c>
      <c r="F72" s="24" t="n">
        <v>-7e-06</v>
      </c>
      <c r="G72" s="15" t="n"/>
    </row>
    <row r="73">
      <c r="A73" s="12" t="inlineStr">
        <is>
          <t>CALL HDFCLIFE 27-Jan-2026 770</t>
        </is>
      </c>
      <c r="B73" s="30" t="n"/>
      <c r="C73" s="30" t="inlineStr">
        <is>
          <t>SHARE OPTIONS</t>
        </is>
      </c>
      <c r="D73" s="44" t="n">
        <v>-14300</v>
      </c>
      <c r="E73" s="23" t="n">
        <v>-1.34</v>
      </c>
      <c r="F73" s="24" t="n">
        <v>-1e-05</v>
      </c>
      <c r="G73" s="15" t="n"/>
    </row>
    <row r="74">
      <c r="A74" s="12" t="inlineStr">
        <is>
          <t>PUT DIXON 27-Jan-2026 10000</t>
        </is>
      </c>
      <c r="B74" s="30" t="n"/>
      <c r="C74" s="30" t="inlineStr">
        <is>
          <t>SHARE OPTIONS</t>
        </is>
      </c>
      <c r="D74" s="44" t="n">
        <v>-3000</v>
      </c>
      <c r="E74" s="23" t="n">
        <v>-1.69</v>
      </c>
      <c r="F74" s="24" t="n">
        <v>-1.2e-05</v>
      </c>
      <c r="G74" s="15" t="n"/>
    </row>
    <row r="75">
      <c r="A75" s="12" t="inlineStr">
        <is>
          <t>CALL DIXON 27-Jan-2026 14000</t>
        </is>
      </c>
      <c r="B75" s="30" t="n"/>
      <c r="C75" s="30" t="inlineStr">
        <is>
          <t>SHARE OPTIONS</t>
        </is>
      </c>
      <c r="D75" s="44" t="n">
        <v>-3000</v>
      </c>
      <c r="E75" s="23" t="n">
        <v>-2.34</v>
      </c>
      <c r="F75" s="24" t="n">
        <v>-1.7e-05</v>
      </c>
      <c r="G75" s="15" t="n"/>
    </row>
    <row r="76">
      <c r="A76" s="12" t="inlineStr">
        <is>
          <t>CALL SRF 27-Jan-2026 2900</t>
        </is>
      </c>
      <c r="B76" s="30" t="n"/>
      <c r="C76" s="30" t="inlineStr">
        <is>
          <t>SHARE OPTIONS</t>
        </is>
      </c>
      <c r="D76" s="44" t="n">
        <v>-1200</v>
      </c>
      <c r="E76" s="23" t="n">
        <v>-2.49</v>
      </c>
      <c r="F76" s="24" t="n">
        <v>-1.9e-05</v>
      </c>
      <c r="G76" s="15" t="n"/>
    </row>
    <row r="77">
      <c r="A77" s="12" t="inlineStr">
        <is>
          <t>CALL BSE 27-Jan-2026 3000</t>
        </is>
      </c>
      <c r="B77" s="30" t="n"/>
      <c r="C77" s="30" t="inlineStr">
        <is>
          <t>SHARE OPTIONS</t>
        </is>
      </c>
      <c r="D77" s="44" t="n">
        <v>-15000</v>
      </c>
      <c r="E77" s="23" t="n">
        <v>-2.51</v>
      </c>
      <c r="F77" s="24" t="n">
        <v>-1.9e-05</v>
      </c>
      <c r="G77" s="15" t="n"/>
    </row>
    <row r="78">
      <c r="A78" s="12" t="inlineStr">
        <is>
          <t>CALL ETERNAL 27-Jan-2026 300</t>
        </is>
      </c>
      <c r="B78" s="30" t="n"/>
      <c r="C78" s="30" t="inlineStr">
        <is>
          <t>SHARE OPTIONS</t>
        </is>
      </c>
      <c r="D78" s="44" t="n">
        <v>-99425</v>
      </c>
      <c r="E78" s="23" t="n">
        <v>-2.54</v>
      </c>
      <c r="F78" s="24" t="n">
        <v>-1.9e-05</v>
      </c>
      <c r="G78" s="15" t="n"/>
    </row>
    <row r="79">
      <c r="A79" s="12" t="inlineStr">
        <is>
          <t>PUT IDEA 27-Jan-2026 9</t>
        </is>
      </c>
      <c r="B79" s="30" t="n"/>
      <c r="C79" s="30" t="inlineStr">
        <is>
          <t>SHARE OPTIONS</t>
        </is>
      </c>
      <c r="D79" s="44" t="n">
        <v>-1429500</v>
      </c>
      <c r="E79" s="23" t="n">
        <v>-2.57</v>
      </c>
      <c r="F79" s="24" t="n">
        <v>-1.9e-05</v>
      </c>
      <c r="G79" s="15" t="n"/>
    </row>
    <row r="80">
      <c r="A80" s="12" t="inlineStr">
        <is>
          <t>PUT TMPV 27-Jan-2026 350</t>
        </is>
      </c>
      <c r="B80" s="30" t="n"/>
      <c r="C80" s="30" t="inlineStr">
        <is>
          <t>SHARE OPTIONS</t>
        </is>
      </c>
      <c r="D80" s="44" t="n">
        <v>-81600</v>
      </c>
      <c r="E80" s="23" t="n">
        <v>-2.94</v>
      </c>
      <c r="F80" s="24" t="n">
        <v>-2.2e-05</v>
      </c>
      <c r="G80" s="15" t="n"/>
    </row>
    <row r="81">
      <c r="A81" s="12" t="inlineStr">
        <is>
          <t>PUT MCX 27-Jan-2026 10400</t>
        </is>
      </c>
      <c r="B81" s="30" t="n"/>
      <c r="C81" s="30" t="inlineStr">
        <is>
          <t>SHARE OPTIONS</t>
        </is>
      </c>
      <c r="D81" s="44" t="n">
        <v>-3000</v>
      </c>
      <c r="E81" s="23" t="n">
        <v>-3.15</v>
      </c>
      <c r="F81" s="24" t="n">
        <v>-2.4e-05</v>
      </c>
      <c r="G81" s="15" t="n"/>
    </row>
    <row r="82">
      <c r="A82" s="12" t="inlineStr">
        <is>
          <t>PUT DIXON 27-Jan-2026 11000</t>
        </is>
      </c>
      <c r="B82" s="30" t="n"/>
      <c r="C82" s="30" t="inlineStr">
        <is>
          <t>SHARE OPTIONS</t>
        </is>
      </c>
      <c r="D82" s="44" t="n">
        <v>-2000</v>
      </c>
      <c r="E82" s="23" t="n">
        <v>-3.24</v>
      </c>
      <c r="F82" s="24" t="n">
        <v>-2.4e-05</v>
      </c>
      <c r="G82" s="15" t="n"/>
    </row>
    <row r="83">
      <c r="A83" s="12" t="inlineStr">
        <is>
          <t>CALL MCX 27-Jan-2026 12000</t>
        </is>
      </c>
      <c r="B83" s="30" t="n"/>
      <c r="C83" s="30" t="inlineStr">
        <is>
          <t>SHARE OPTIONS</t>
        </is>
      </c>
      <c r="D83" s="44" t="n">
        <v>-3000</v>
      </c>
      <c r="E83" s="23" t="n">
        <v>-3.32</v>
      </c>
      <c r="F83" s="24" t="n">
        <v>-2.5e-05</v>
      </c>
      <c r="G83" s="15" t="n"/>
    </row>
    <row r="84">
      <c r="A84" s="12" t="inlineStr">
        <is>
          <t>CALL NUVAMA 27-Jan-2026 1500</t>
        </is>
      </c>
      <c r="B84" s="30" t="n"/>
      <c r="C84" s="30" t="inlineStr">
        <is>
          <t>SHARE OPTIONS</t>
        </is>
      </c>
      <c r="D84" s="44" t="n">
        <v>-11000</v>
      </c>
      <c r="E84" s="23" t="n">
        <v>-4.69</v>
      </c>
      <c r="F84" s="24" t="n">
        <v>-3.5e-05</v>
      </c>
      <c r="G84" s="15" t="n"/>
    </row>
    <row r="85">
      <c r="A85" s="12" t="inlineStr">
        <is>
          <t>CALL NATIONALUM 27-Jan-2026 270</t>
        </is>
      </c>
      <c r="B85" s="30" t="n"/>
      <c r="C85" s="30" t="inlineStr">
        <is>
          <t>SHARE OPTIONS</t>
        </is>
      </c>
      <c r="D85" s="44" t="n">
        <v>-11250</v>
      </c>
      <c r="E85" s="23" t="n">
        <v>-5.21</v>
      </c>
      <c r="F85" s="24" t="n">
        <v>-3.9e-05</v>
      </c>
      <c r="G85" s="15" t="n"/>
    </row>
    <row r="86">
      <c r="A86" s="12" t="inlineStr">
        <is>
          <t>CALL TMPV 27-Jan-2026 380</t>
        </is>
      </c>
      <c r="B86" s="30" t="n"/>
      <c r="C86" s="30" t="inlineStr">
        <is>
          <t>SHARE OPTIONS</t>
        </is>
      </c>
      <c r="D86" s="44" t="n">
        <v>-81600</v>
      </c>
      <c r="E86" s="23" t="n">
        <v>-5.3</v>
      </c>
      <c r="F86" s="24" t="n">
        <v>-4e-05</v>
      </c>
      <c r="G86" s="15" t="n"/>
    </row>
    <row r="87">
      <c r="A87" s="12" t="inlineStr">
        <is>
          <t>CALL POWERGRID 27-Jan-2026 270</t>
        </is>
      </c>
      <c r="B87" s="30" t="n"/>
      <c r="C87" s="30" t="inlineStr">
        <is>
          <t>SHARE OPTIONS</t>
        </is>
      </c>
      <c r="D87" s="44" t="n">
        <v>-190000</v>
      </c>
      <c r="E87" s="23" t="n">
        <v>-5.42</v>
      </c>
      <c r="F87" s="24" t="n">
        <v>-4.1e-05</v>
      </c>
      <c r="G87" s="15" t="n"/>
    </row>
    <row r="88">
      <c r="A88" s="12" t="inlineStr">
        <is>
          <t>CALL RBLBANK 27-Jan-2026 310</t>
        </is>
      </c>
      <c r="B88" s="30" t="n"/>
      <c r="C88" s="30" t="inlineStr">
        <is>
          <t>SHARE OPTIONS</t>
        </is>
      </c>
      <c r="D88" s="44" t="n">
        <v>-57150</v>
      </c>
      <c r="E88" s="23" t="n">
        <v>-6.03</v>
      </c>
      <c r="F88" s="24" t="n">
        <v>-4.6e-05</v>
      </c>
      <c r="G88" s="15" t="n"/>
    </row>
    <row r="89">
      <c r="A89" s="12" t="inlineStr">
        <is>
          <t>CALL FEDERALBNK 27-Jan-2026 260</t>
        </is>
      </c>
      <c r="B89" s="30" t="n"/>
      <c r="C89" s="30" t="inlineStr">
        <is>
          <t>SHARE OPTIONS</t>
        </is>
      </c>
      <c r="D89" s="44" t="n">
        <v>-60000</v>
      </c>
      <c r="E89" s="23" t="n">
        <v>-6.27</v>
      </c>
      <c r="F89" s="24" t="n">
        <v>-4.7e-05</v>
      </c>
      <c r="G89" s="15" t="n"/>
    </row>
    <row r="90">
      <c r="A90" s="12" t="inlineStr">
        <is>
          <t>CALL EXIDEIND 27-Jan-2026 370</t>
        </is>
      </c>
      <c r="B90" s="30" t="n"/>
      <c r="C90" s="30" t="inlineStr">
        <is>
          <t>SHARE OPTIONS</t>
        </is>
      </c>
      <c r="D90" s="44" t="n">
        <v>-118800</v>
      </c>
      <c r="E90" s="23" t="n">
        <v>-6.71</v>
      </c>
      <c r="F90" s="24" t="n">
        <v>-5.1e-05</v>
      </c>
      <c r="G90" s="15" t="n"/>
    </row>
    <row r="91">
      <c r="A91" s="12" t="inlineStr">
        <is>
          <t>CALL GLENMARK 27-Jan-2026 1920</t>
        </is>
      </c>
      <c r="B91" s="30" t="n"/>
      <c r="C91" s="30" t="inlineStr">
        <is>
          <t>SHARE OPTIONS</t>
        </is>
      </c>
      <c r="D91" s="44" t="n">
        <v>-4875</v>
      </c>
      <c r="E91" s="23" t="n">
        <v>-6.82</v>
      </c>
      <c r="F91" s="24" t="n">
        <v>-5.2e-05</v>
      </c>
      <c r="G91" s="15" t="n"/>
    </row>
    <row r="92">
      <c r="A92" s="12" t="inlineStr">
        <is>
          <t>CALL POWERGRID 27-Jan-2026 260</t>
        </is>
      </c>
      <c r="B92" s="30" t="n"/>
      <c r="C92" s="30" t="inlineStr">
        <is>
          <t>SHARE OPTIONS</t>
        </is>
      </c>
      <c r="D92" s="44" t="n">
        <v>-95000</v>
      </c>
      <c r="E92" s="23" t="n">
        <v>-7.74</v>
      </c>
      <c r="F92" s="24" t="n">
        <v>-5.9e-05</v>
      </c>
      <c r="G92" s="15" t="n"/>
    </row>
    <row r="93">
      <c r="A93" s="12" t="inlineStr">
        <is>
          <t>CALL COFORGE 27-Jan-2026 1600</t>
        </is>
      </c>
      <c r="B93" s="30" t="n"/>
      <c r="C93" s="30" t="inlineStr">
        <is>
          <t>SHARE OPTIONS</t>
        </is>
      </c>
      <c r="D93" s="44" t="n">
        <v>-8625</v>
      </c>
      <c r="E93" s="23" t="n">
        <v>-8.76</v>
      </c>
      <c r="F93" s="24" t="n">
        <v>-6.7e-05</v>
      </c>
      <c r="G93" s="15" t="n"/>
    </row>
    <row r="94">
      <c r="A94" s="12" t="inlineStr">
        <is>
          <t>CALL COFORGE 27-Jan-2026 1800</t>
        </is>
      </c>
      <c r="B94" s="30" t="n"/>
      <c r="C94" s="30" t="inlineStr">
        <is>
          <t>SHARE OPTIONS</t>
        </is>
      </c>
      <c r="D94" s="44" t="n">
        <v>-45000</v>
      </c>
      <c r="E94" s="23" t="n">
        <v>-8.960000000000001</v>
      </c>
      <c r="F94" s="24" t="n">
        <v>-6.8e-05</v>
      </c>
      <c r="G94" s="15" t="n"/>
    </row>
    <row r="95">
      <c r="A95" s="12" t="inlineStr">
        <is>
          <t>CALL ETERNAL 27-Jan-2026 265</t>
        </is>
      </c>
      <c r="B95" s="30" t="n"/>
      <c r="C95" s="30" t="inlineStr">
        <is>
          <t>SHARE OPTIONS</t>
        </is>
      </c>
      <c r="D95" s="44" t="n">
        <v>-48500</v>
      </c>
      <c r="E95" s="23" t="n">
        <v>-9.26</v>
      </c>
      <c r="F95" s="24" t="n">
        <v>-6.999999999999999e-05</v>
      </c>
      <c r="G95" s="15" t="n"/>
    </row>
    <row r="96">
      <c r="A96" s="12" t="inlineStr">
        <is>
          <t>CALL CIPLA 27-Jan-2026 1500</t>
        </is>
      </c>
      <c r="B96" s="30" t="n"/>
      <c r="C96" s="30" t="inlineStr">
        <is>
          <t>SHARE OPTIONS</t>
        </is>
      </c>
      <c r="D96" s="44" t="n">
        <v>-30000</v>
      </c>
      <c r="E96" s="23" t="n">
        <v>-10.97</v>
      </c>
      <c r="F96" s="24" t="n">
        <v>-8.3e-05</v>
      </c>
      <c r="G96" s="15" t="n"/>
    </row>
    <row r="97">
      <c r="A97" s="12" t="inlineStr">
        <is>
          <t>CALL IDEA 27-Jan-2026 12</t>
        </is>
      </c>
      <c r="B97" s="30" t="n"/>
      <c r="C97" s="30" t="inlineStr">
        <is>
          <t>SHARE OPTIONS</t>
        </is>
      </c>
      <c r="D97" s="44" t="n">
        <v>-2859000</v>
      </c>
      <c r="E97" s="23" t="n">
        <v>-11.44</v>
      </c>
      <c r="F97" s="24" t="n">
        <v>-8.7e-05</v>
      </c>
      <c r="G97" s="15" t="n"/>
    </row>
    <row r="98">
      <c r="A98" s="12" t="inlineStr">
        <is>
          <t>CALL FORTIS 27-Jan-2026 860</t>
        </is>
      </c>
      <c r="B98" s="30" t="n"/>
      <c r="C98" s="30" t="inlineStr">
        <is>
          <t>SHARE OPTIONS</t>
        </is>
      </c>
      <c r="D98" s="44" t="n">
        <v>-26350</v>
      </c>
      <c r="E98" s="23" t="n">
        <v>-11.49</v>
      </c>
      <c r="F98" s="24" t="n">
        <v>-8.7e-05</v>
      </c>
      <c r="G98" s="15" t="n"/>
    </row>
    <row r="99">
      <c r="A99" s="12" t="inlineStr">
        <is>
          <t>PUT BSE 27-Jan-2026 2600</t>
        </is>
      </c>
      <c r="B99" s="30" t="n"/>
      <c r="C99" s="30" t="inlineStr">
        <is>
          <t>SHARE OPTIONS</t>
        </is>
      </c>
      <c r="D99" s="44" t="n">
        <v>-15000</v>
      </c>
      <c r="E99" s="23" t="n">
        <v>-12.24</v>
      </c>
      <c r="F99" s="24" t="n">
        <v>-9.3e-05</v>
      </c>
      <c r="G99" s="15" t="n"/>
    </row>
    <row r="100">
      <c r="A100" s="12" t="inlineStr">
        <is>
          <t>CALL HDFCBANK 27-Jan-2026 960</t>
        </is>
      </c>
      <c r="B100" s="30" t="n"/>
      <c r="C100" s="30" t="inlineStr">
        <is>
          <t>SHARE OPTIONS</t>
        </is>
      </c>
      <c r="D100" s="44" t="n">
        <v>-29700</v>
      </c>
      <c r="E100" s="23" t="n">
        <v>-12.61</v>
      </c>
      <c r="F100" s="24" t="n">
        <v>-9.6e-05</v>
      </c>
      <c r="G100" s="15" t="n"/>
    </row>
    <row r="101">
      <c r="A101" s="12" t="inlineStr">
        <is>
          <t>CALL SRF 27-Jan-2026 3000</t>
        </is>
      </c>
      <c r="B101" s="30" t="n"/>
      <c r="C101" s="30" t="inlineStr">
        <is>
          <t>SHARE OPTIONS</t>
        </is>
      </c>
      <c r="D101" s="44" t="n">
        <v>-10200</v>
      </c>
      <c r="E101" s="23" t="n">
        <v>-12.79</v>
      </c>
      <c r="F101" s="24" t="n">
        <v>-9.7e-05</v>
      </c>
      <c r="G101" s="15" t="n"/>
    </row>
    <row r="102">
      <c r="A102" s="12" t="inlineStr">
        <is>
          <t>CALL NUVAMA 27-Jan-2026 1400</t>
        </is>
      </c>
      <c r="B102" s="30" t="n"/>
      <c r="C102" s="30" t="inlineStr">
        <is>
          <t>SHARE OPTIONS</t>
        </is>
      </c>
      <c r="D102" s="44" t="n">
        <v>-12000</v>
      </c>
      <c r="E102" s="23" t="n">
        <v>-12.91</v>
      </c>
      <c r="F102" s="24" t="n">
        <v>-9.8e-05</v>
      </c>
      <c r="G102" s="15" t="n"/>
    </row>
    <row r="103">
      <c r="A103" s="12" t="inlineStr">
        <is>
          <t>CALL DIXON 27-Jan-2026 13000</t>
        </is>
      </c>
      <c r="B103" s="30" t="n"/>
      <c r="C103" s="30" t="inlineStr">
        <is>
          <t>SHARE OPTIONS</t>
        </is>
      </c>
      <c r="D103" s="44" t="n">
        <v>-6250</v>
      </c>
      <c r="E103" s="23" t="n">
        <v>-14.05</v>
      </c>
      <c r="F103" s="24" t="n">
        <v>-0.000107</v>
      </c>
      <c r="G103" s="15" t="n"/>
    </row>
    <row r="104">
      <c r="A104" s="12" t="inlineStr">
        <is>
          <t>CALL LAURUSLABS 27-Jan-2026 1100</t>
        </is>
      </c>
      <c r="B104" s="30" t="n"/>
      <c r="C104" s="30" t="inlineStr">
        <is>
          <t>SHARE OPTIONS</t>
        </is>
      </c>
      <c r="D104" s="44" t="n">
        <v>-34850</v>
      </c>
      <c r="E104" s="23" t="n">
        <v>-14.13</v>
      </c>
      <c r="F104" s="24" t="n">
        <v>-0.000108</v>
      </c>
      <c r="G104" s="15" t="n"/>
    </row>
    <row r="105">
      <c r="A105" s="12" t="inlineStr">
        <is>
          <t>CALL DABUR 27-Jan-2026 500</t>
        </is>
      </c>
      <c r="B105" s="30" t="n"/>
      <c r="C105" s="30" t="inlineStr">
        <is>
          <t>SHARE OPTIONS</t>
        </is>
      </c>
      <c r="D105" s="44" t="n">
        <v>-100000</v>
      </c>
      <c r="E105" s="23" t="n">
        <v>-14.55</v>
      </c>
      <c r="F105" s="24" t="n">
        <v>-0.000111</v>
      </c>
      <c r="G105" s="15" t="n"/>
    </row>
    <row r="106">
      <c r="A106" s="12" t="inlineStr">
        <is>
          <t>CALL BHEL 27-Jan-2026 260</t>
        </is>
      </c>
      <c r="B106" s="30" t="n"/>
      <c r="C106" s="30" t="inlineStr">
        <is>
          <t>SHARE OPTIONS</t>
        </is>
      </c>
      <c r="D106" s="44" t="n">
        <v>-49875</v>
      </c>
      <c r="E106" s="23" t="n">
        <v>-15.24</v>
      </c>
      <c r="F106" s="24" t="n">
        <v>-0.000116</v>
      </c>
      <c r="G106" s="15" t="n"/>
    </row>
    <row r="107">
      <c r="A107" s="12" t="inlineStr">
        <is>
          <t>CALL TATAELXSI 27-Jan-2026 5000</t>
        </is>
      </c>
      <c r="B107" s="30" t="n"/>
      <c r="C107" s="30" t="inlineStr">
        <is>
          <t>SHARE OPTIONS</t>
        </is>
      </c>
      <c r="D107" s="44" t="n">
        <v>-5000</v>
      </c>
      <c r="E107" s="23" t="n">
        <v>-16.22</v>
      </c>
      <c r="F107" s="24" t="n">
        <v>-0.000124</v>
      </c>
      <c r="G107" s="15" t="n"/>
    </row>
    <row r="108">
      <c r="A108" s="12" t="inlineStr">
        <is>
          <t>CALL RBLBANK 27-Jan-2026 300</t>
        </is>
      </c>
      <c r="B108" s="30" t="n"/>
      <c r="C108" s="30" t="inlineStr">
        <is>
          <t>SHARE OPTIONS</t>
        </is>
      </c>
      <c r="D108" s="44" t="n">
        <v>-88900</v>
      </c>
      <c r="E108" s="23" t="n">
        <v>-16.54</v>
      </c>
      <c r="F108" s="24" t="n">
        <v>-0.000126</v>
      </c>
      <c r="G108" s="15" t="n"/>
    </row>
    <row r="109">
      <c r="A109" s="12" t="inlineStr">
        <is>
          <t>CALL RELIANCE 27-Jan-2026 1500</t>
        </is>
      </c>
      <c r="B109" s="30" t="n"/>
      <c r="C109" s="30" t="inlineStr">
        <is>
          <t>SHARE OPTIONS</t>
        </is>
      </c>
      <c r="D109" s="44" t="n">
        <v>-20000</v>
      </c>
      <c r="E109" s="23" t="n">
        <v>-16.57</v>
      </c>
      <c r="F109" s="24" t="n">
        <v>-0.000126</v>
      </c>
      <c r="G109" s="15" t="n"/>
    </row>
    <row r="110">
      <c r="A110" s="12" t="inlineStr">
        <is>
          <t>CALL VBL 27-Jan-2026 480</t>
        </is>
      </c>
      <c r="B110" s="30" t="n"/>
      <c r="C110" s="30" t="inlineStr">
        <is>
          <t>SHARE OPTIONS</t>
        </is>
      </c>
      <c r="D110" s="44" t="n">
        <v>-82125</v>
      </c>
      <c r="E110" s="23" t="n">
        <v>-16.92</v>
      </c>
      <c r="F110" s="24" t="n">
        <v>-0.000129</v>
      </c>
      <c r="G110" s="15" t="n"/>
    </row>
    <row r="111">
      <c r="A111" s="12" t="inlineStr">
        <is>
          <t>CALL PFC 27-Jan-2026 360</t>
        </is>
      </c>
      <c r="B111" s="30" t="n"/>
      <c r="C111" s="30" t="inlineStr">
        <is>
          <t>SHARE OPTIONS</t>
        </is>
      </c>
      <c r="D111" s="44" t="n">
        <v>-249600</v>
      </c>
      <c r="E111" s="23" t="n">
        <v>-17.6</v>
      </c>
      <c r="F111" s="24" t="n">
        <v>-0.000134</v>
      </c>
      <c r="G111" s="15" t="n"/>
    </row>
    <row r="112">
      <c r="A112" s="12" t="inlineStr">
        <is>
          <t>CALL HDFCLIFE 27-Jan-2026 750</t>
        </is>
      </c>
      <c r="B112" s="30" t="n"/>
      <c r="C112" s="30" t="inlineStr">
        <is>
          <t>SHARE OPTIONS</t>
        </is>
      </c>
      <c r="D112" s="44" t="n">
        <v>-99000</v>
      </c>
      <c r="E112" s="23" t="n">
        <v>-18.02</v>
      </c>
      <c r="F112" s="24" t="n">
        <v>-0.000137</v>
      </c>
      <c r="G112" s="15" t="n"/>
    </row>
    <row r="113">
      <c r="A113" s="12" t="inlineStr">
        <is>
          <t>CALL GLENMARK 27-Jan-2026 2000</t>
        </is>
      </c>
      <c r="B113" s="30" t="n"/>
      <c r="C113" s="30" t="inlineStr">
        <is>
          <t>SHARE OPTIONS</t>
        </is>
      </c>
      <c r="D113" s="44" t="n">
        <v>-22500</v>
      </c>
      <c r="E113" s="23" t="n">
        <v>-18.16</v>
      </c>
      <c r="F113" s="24" t="n">
        <v>-0.000139</v>
      </c>
      <c r="G113" s="15" t="n"/>
    </row>
    <row r="114">
      <c r="A114" s="12" t="inlineStr">
        <is>
          <t>CALL LAURUSLABS 27-Jan-2026 1000</t>
        </is>
      </c>
      <c r="B114" s="30" t="n"/>
      <c r="C114" s="30" t="inlineStr">
        <is>
          <t>SHARE OPTIONS</t>
        </is>
      </c>
      <c r="D114" s="44" t="n">
        <v>-15300</v>
      </c>
      <c r="E114" s="23" t="n">
        <v>-18.19</v>
      </c>
      <c r="F114" s="24" t="n">
        <v>-0.000139</v>
      </c>
      <c r="G114" s="15" t="n"/>
    </row>
    <row r="115">
      <c r="A115" s="12" t="inlineStr">
        <is>
          <t>CALL MAZDOCK 27-Jan-2026 2400</t>
        </is>
      </c>
      <c r="B115" s="30" t="n"/>
      <c r="C115" s="30" t="inlineStr">
        <is>
          <t>SHARE OPTIONS</t>
        </is>
      </c>
      <c r="D115" s="44" t="n">
        <v>-12400</v>
      </c>
      <c r="E115" s="23" t="n">
        <v>-18.38</v>
      </c>
      <c r="F115" s="24" t="n">
        <v>-0.00014</v>
      </c>
      <c r="G115" s="15" t="n"/>
    </row>
    <row r="116">
      <c r="A116" s="12" t="inlineStr">
        <is>
          <t>CALL TMPV 27-Jan-2026 350</t>
        </is>
      </c>
      <c r="B116" s="30" t="n"/>
      <c r="C116" s="30" t="inlineStr">
        <is>
          <t>SHARE OPTIONS</t>
        </is>
      </c>
      <c r="D116" s="44" t="n">
        <v>-80000</v>
      </c>
      <c r="E116" s="23" t="n">
        <v>-18.76</v>
      </c>
      <c r="F116" s="24" t="n">
        <v>-0.000143</v>
      </c>
      <c r="G116" s="15" t="n"/>
    </row>
    <row r="117">
      <c r="A117" s="12" t="inlineStr">
        <is>
          <t>CALL GLENMARK 27-Jan-2026 1940</t>
        </is>
      </c>
      <c r="B117" s="30" t="n"/>
      <c r="C117" s="30" t="inlineStr">
        <is>
          <t>SHARE OPTIONS</t>
        </is>
      </c>
      <c r="D117" s="44" t="n">
        <v>-15000</v>
      </c>
      <c r="E117" s="23" t="n">
        <v>-19.23</v>
      </c>
      <c r="F117" s="24" t="n">
        <v>-0.000147</v>
      </c>
      <c r="G117" s="15" t="n"/>
    </row>
    <row r="118">
      <c r="A118" s="12" t="inlineStr">
        <is>
          <t>CALL BSE 27-Jan-2026 2600</t>
        </is>
      </c>
      <c r="B118" s="30" t="n"/>
      <c r="C118" s="30" t="inlineStr">
        <is>
          <t>SHARE OPTIONS</t>
        </is>
      </c>
      <c r="D118" s="44" t="n">
        <v>-15000</v>
      </c>
      <c r="E118" s="23" t="n">
        <v>-19.62</v>
      </c>
      <c r="F118" s="24" t="n">
        <v>-0.00015</v>
      </c>
      <c r="G118" s="15" t="n"/>
    </row>
    <row r="119">
      <c r="A119" s="12" t="inlineStr">
        <is>
          <t>CALL BHARTIARTL 27-Jan-2026 2100</t>
        </is>
      </c>
      <c r="B119" s="30" t="n"/>
      <c r="C119" s="30" t="inlineStr">
        <is>
          <t>SHARE OPTIONS</t>
        </is>
      </c>
      <c r="D119" s="44" t="n">
        <v>-45125</v>
      </c>
      <c r="E119" s="23" t="n">
        <v>-19.86</v>
      </c>
      <c r="F119" s="24" t="n">
        <v>-0.000151</v>
      </c>
      <c r="G119" s="15" t="n"/>
    </row>
    <row r="120">
      <c r="A120" s="12" t="inlineStr">
        <is>
          <t>CALL GLENMARK 27-Jan-2026 1960</t>
        </is>
      </c>
      <c r="B120" s="30" t="n"/>
      <c r="C120" s="30" t="inlineStr">
        <is>
          <t>SHARE OPTIONS</t>
        </is>
      </c>
      <c r="D120" s="44" t="n">
        <v>-19125</v>
      </c>
      <c r="E120" s="23" t="n">
        <v>-20.31</v>
      </c>
      <c r="F120" s="24" t="n">
        <v>-0.000155</v>
      </c>
      <c r="G120" s="15" t="n"/>
    </row>
    <row r="121">
      <c r="A121" s="12" t="inlineStr">
        <is>
          <t>CALL COFORGE 27-Jan-2026 1700</t>
        </is>
      </c>
      <c r="B121" s="30" t="n"/>
      <c r="C121" s="30" t="inlineStr">
        <is>
          <t>SHARE OPTIONS</t>
        </is>
      </c>
      <c r="D121" s="44" t="n">
        <v>-45000</v>
      </c>
      <c r="E121" s="23" t="n">
        <v>-21.71</v>
      </c>
      <c r="F121" s="24" t="n">
        <v>-0.000166</v>
      </c>
      <c r="G121" s="15" t="n"/>
    </row>
    <row r="122">
      <c r="A122" s="12" t="inlineStr">
        <is>
          <t>CALL GLENMARK 27-Jan-2026 2060</t>
        </is>
      </c>
      <c r="B122" s="30" t="n"/>
      <c r="C122" s="30" t="inlineStr">
        <is>
          <t>SHARE OPTIONS</t>
        </is>
      </c>
      <c r="D122" s="44" t="n">
        <v>-49500</v>
      </c>
      <c r="E122" s="23" t="n">
        <v>-23.44</v>
      </c>
      <c r="F122" s="24" t="n">
        <v>-0.000179</v>
      </c>
      <c r="G122" s="15" t="n"/>
    </row>
    <row r="123">
      <c r="A123" s="12" t="inlineStr">
        <is>
          <t>CALL IIFL 27-Jan-2026 600</t>
        </is>
      </c>
      <c r="B123" s="30" t="n"/>
      <c r="C123" s="30" t="inlineStr">
        <is>
          <t>SHARE OPTIONS</t>
        </is>
      </c>
      <c r="D123" s="44" t="n">
        <v>-89100</v>
      </c>
      <c r="E123" s="23" t="n">
        <v>-24.06</v>
      </c>
      <c r="F123" s="24" t="n">
        <v>-0.000184</v>
      </c>
      <c r="G123" s="15" t="n"/>
    </row>
    <row r="124">
      <c r="A124" s="12" t="inlineStr">
        <is>
          <t>CALL VBL 27-Jan-2026 470</t>
        </is>
      </c>
      <c r="B124" s="30" t="n"/>
      <c r="C124" s="30" t="inlineStr">
        <is>
          <t>SHARE OPTIONS</t>
        </is>
      </c>
      <c r="D124" s="44" t="n">
        <v>-93375</v>
      </c>
      <c r="E124" s="23" t="n">
        <v>-25.07</v>
      </c>
      <c r="F124" s="24" t="n">
        <v>-0.000191</v>
      </c>
      <c r="G124" s="15" t="n"/>
    </row>
    <row r="125">
      <c r="A125" s="12" t="inlineStr">
        <is>
          <t>CALL PFC 27-Jan-2026 340</t>
        </is>
      </c>
      <c r="B125" s="30" t="n"/>
      <c r="C125" s="30" t="inlineStr">
        <is>
          <t>SHARE OPTIONS</t>
        </is>
      </c>
      <c r="D125" s="44" t="n">
        <v>-130000</v>
      </c>
      <c r="E125" s="23" t="n">
        <v>-25.87</v>
      </c>
      <c r="F125" s="24" t="n">
        <v>-0.000198</v>
      </c>
      <c r="G125" s="15" t="n"/>
    </row>
    <row r="126">
      <c r="A126" s="12" t="inlineStr">
        <is>
          <t>CALL BHARTIARTL 27-Jan-2026 2080</t>
        </is>
      </c>
      <c r="B126" s="30" t="n"/>
      <c r="C126" s="30" t="inlineStr">
        <is>
          <t>SHARE OPTIONS</t>
        </is>
      </c>
      <c r="D126" s="44" t="n">
        <v>-47025</v>
      </c>
      <c r="E126" s="23" t="n">
        <v>-26.85</v>
      </c>
      <c r="F126" s="24" t="n">
        <v>-0.000205</v>
      </c>
      <c r="G126" s="15" t="n"/>
    </row>
    <row r="127">
      <c r="A127" s="12" t="inlineStr">
        <is>
          <t>CALL IDEA 27-Jan-2026 9</t>
        </is>
      </c>
      <c r="B127" s="30" t="n"/>
      <c r="C127" s="30" t="inlineStr">
        <is>
          <t>SHARE OPTIONS</t>
        </is>
      </c>
      <c r="D127" s="44" t="n">
        <v>-1429500</v>
      </c>
      <c r="E127" s="23" t="n">
        <v>-29.02</v>
      </c>
      <c r="F127" s="24" t="n">
        <v>-0.000222</v>
      </c>
      <c r="G127" s="15" t="n"/>
    </row>
    <row r="128">
      <c r="A128" s="12" t="inlineStr">
        <is>
          <t>CALL INDUSTOWER 27-Jan-2026 400</t>
        </is>
      </c>
      <c r="B128" s="30" t="n"/>
      <c r="C128" s="30" t="inlineStr">
        <is>
          <t>SHARE OPTIONS</t>
        </is>
      </c>
      <c r="D128" s="44" t="n">
        <v>-113900</v>
      </c>
      <c r="E128" s="23" t="n">
        <v>-30.53</v>
      </c>
      <c r="F128" s="24" t="n">
        <v>-0.000233</v>
      </c>
      <c r="G128" s="15" t="n"/>
    </row>
    <row r="129">
      <c r="A129" s="12" t="inlineStr">
        <is>
          <t>CALL LTF 27-Jan-2026 300</t>
        </is>
      </c>
      <c r="B129" s="30" t="n"/>
      <c r="C129" s="30" t="inlineStr">
        <is>
          <t>SHARE OPTIONS</t>
        </is>
      </c>
      <c r="D129" s="44" t="n">
        <v>-184500</v>
      </c>
      <c r="E129" s="23" t="n">
        <v>-38.38</v>
      </c>
      <c r="F129" s="24" t="n">
        <v>-0.000293</v>
      </c>
      <c r="G129" s="15" t="n"/>
    </row>
    <row r="130">
      <c r="A130" s="12" t="inlineStr">
        <is>
          <t>CALL UPL 27-Jan-2026 720</t>
        </is>
      </c>
      <c r="B130" s="30" t="n"/>
      <c r="C130" s="30" t="inlineStr">
        <is>
          <t>SHARE OPTIONS</t>
        </is>
      </c>
      <c r="D130" s="44" t="n">
        <v>-48780</v>
      </c>
      <c r="E130" s="23" t="n">
        <v>-39.02</v>
      </c>
      <c r="F130" s="24" t="n">
        <v>-0.000298</v>
      </c>
      <c r="G130" s="15" t="n"/>
    </row>
    <row r="131">
      <c r="A131" s="12" t="inlineStr">
        <is>
          <t>CALL INFY 27-Jan-2026 1600</t>
        </is>
      </c>
      <c r="B131" s="30" t="n"/>
      <c r="C131" s="30" t="inlineStr">
        <is>
          <t>SHARE OPTIONS</t>
        </is>
      </c>
      <c r="D131" s="44" t="n">
        <v>-71200</v>
      </c>
      <c r="E131" s="23" t="n">
        <v>-39.48</v>
      </c>
      <c r="F131" s="24" t="n">
        <v>-0.000302</v>
      </c>
      <c r="G131" s="15" t="n"/>
    </row>
    <row r="132">
      <c r="A132" s="12" t="inlineStr">
        <is>
          <t>CALL VEDL 27-Jan-2026 575</t>
        </is>
      </c>
      <c r="B132" s="30" t="n"/>
      <c r="C132" s="30" t="inlineStr">
        <is>
          <t>SHARE OPTIONS</t>
        </is>
      </c>
      <c r="D132" s="44" t="n">
        <v>-115000</v>
      </c>
      <c r="E132" s="23" t="n">
        <v>-44.1</v>
      </c>
      <c r="F132" s="24" t="n">
        <v>-0.000337</v>
      </c>
      <c r="G132" s="15" t="n"/>
    </row>
    <row r="133">
      <c r="A133" s="12" t="inlineStr">
        <is>
          <t>CALL IDFCFIRSTB 27-Jan-2026 82</t>
        </is>
      </c>
      <c r="B133" s="30" t="n"/>
      <c r="C133" s="30" t="inlineStr">
        <is>
          <t>SHARE OPTIONS</t>
        </is>
      </c>
      <c r="D133" s="44" t="n">
        <v>-964600</v>
      </c>
      <c r="E133" s="23" t="n">
        <v>-44.85</v>
      </c>
      <c r="F133" s="24" t="n">
        <v>-0.000343</v>
      </c>
      <c r="G133" s="15" t="n"/>
    </row>
    <row r="134">
      <c r="A134" s="12" t="inlineStr">
        <is>
          <t>CALL LAURUSLABS 27-Jan-2026 1030</t>
        </is>
      </c>
      <c r="B134" s="30" t="n"/>
      <c r="C134" s="30" t="inlineStr">
        <is>
          <t>SHARE OPTIONS</t>
        </is>
      </c>
      <c r="D134" s="44" t="n">
        <v>-50150</v>
      </c>
      <c r="E134" s="23" t="n">
        <v>-45.91</v>
      </c>
      <c r="F134" s="24" t="n">
        <v>-0.000351</v>
      </c>
      <c r="G134" s="15" t="n"/>
    </row>
    <row r="135">
      <c r="A135" s="12" t="inlineStr">
        <is>
          <t>CALL CHOLAFIN 27-Jan-2026 1600</t>
        </is>
      </c>
      <c r="B135" s="30" t="n"/>
      <c r="C135" s="30" t="inlineStr">
        <is>
          <t>SHARE OPTIONS</t>
        </is>
      </c>
      <c r="D135" s="44" t="n">
        <v>-40000</v>
      </c>
      <c r="E135" s="23" t="n">
        <v>-48.26</v>
      </c>
      <c r="F135" s="24" t="n">
        <v>-0.000369</v>
      </c>
      <c r="G135" s="15" t="n"/>
    </row>
    <row r="136">
      <c r="A136" s="12" t="inlineStr">
        <is>
          <t>CALL DIXON 27-Jan-2026 12000</t>
        </is>
      </c>
      <c r="B136" s="30" t="n"/>
      <c r="C136" s="30" t="inlineStr">
        <is>
          <t>SHARE OPTIONS</t>
        </is>
      </c>
      <c r="D136" s="44" t="n">
        <v>-8000</v>
      </c>
      <c r="E136" s="23" t="n">
        <v>-48.6</v>
      </c>
      <c r="F136" s="24" t="n">
        <v>-0.000372</v>
      </c>
      <c r="G136" s="15" t="n"/>
    </row>
    <row r="137">
      <c r="A137" s="12" t="inlineStr">
        <is>
          <t>CALL SHRIRAMFIN 27-Jan-2026 900</t>
        </is>
      </c>
      <c r="B137" s="30" t="n"/>
      <c r="C137" s="30" t="inlineStr">
        <is>
          <t>SHARE OPTIONS</t>
        </is>
      </c>
      <c r="D137" s="44" t="n">
        <v>-50325</v>
      </c>
      <c r="E137" s="23" t="n">
        <v>-51.89</v>
      </c>
      <c r="F137" s="24" t="n">
        <v>-0.000397</v>
      </c>
      <c r="G137" s="15" t="n"/>
    </row>
    <row r="138">
      <c r="A138" s="12" t="inlineStr">
        <is>
          <t>CALL MARUTI 27-Jan-2026 16000</t>
        </is>
      </c>
      <c r="B138" s="30" t="n"/>
      <c r="C138" s="30" t="inlineStr">
        <is>
          <t>SHARE OPTIONS</t>
        </is>
      </c>
      <c r="D138" s="44" t="n">
        <v>-6000</v>
      </c>
      <c r="E138" s="23" t="n">
        <v>-53.56</v>
      </c>
      <c r="F138" s="24" t="n">
        <v>-0.00041</v>
      </c>
      <c r="G138" s="15" t="n"/>
    </row>
    <row r="139">
      <c r="A139" s="12" t="inlineStr">
        <is>
          <t>CALL AXISBANK 27-Jan-2026 1200</t>
        </is>
      </c>
      <c r="B139" s="30" t="n"/>
      <c r="C139" s="30" t="inlineStr">
        <is>
          <t>SHARE OPTIONS</t>
        </is>
      </c>
      <c r="D139" s="44" t="n">
        <v>-73750</v>
      </c>
      <c r="E139" s="23" t="n">
        <v>-57.49</v>
      </c>
      <c r="F139" s="24" t="n">
        <v>-0.00044</v>
      </c>
      <c r="G139" s="15" t="n"/>
    </row>
    <row r="140">
      <c r="A140" s="12" t="inlineStr">
        <is>
          <t>CALL IDEA 27-Jan-2026 11</t>
        </is>
      </c>
      <c r="B140" s="30" t="n"/>
      <c r="C140" s="30" t="inlineStr">
        <is>
          <t>SHARE OPTIONS</t>
        </is>
      </c>
      <c r="D140" s="44" t="n">
        <v>-8219625</v>
      </c>
      <c r="E140" s="23" t="n">
        <v>-58.36</v>
      </c>
      <c r="F140" s="24" t="n">
        <v>-0.000446</v>
      </c>
      <c r="G140" s="15" t="n"/>
    </row>
    <row r="141">
      <c r="A141" s="12" t="inlineStr">
        <is>
          <t>CALL IEX 27-Jan-2026 125</t>
        </is>
      </c>
      <c r="B141" s="30" t="n"/>
      <c r="C141" s="30" t="inlineStr">
        <is>
          <t>SHARE OPTIONS</t>
        </is>
      </c>
      <c r="D141" s="44" t="n">
        <v>-521250</v>
      </c>
      <c r="E141" s="23" t="n">
        <v>-58.64</v>
      </c>
      <c r="F141" s="24" t="n">
        <v>-0.000448</v>
      </c>
      <c r="G141" s="15" t="n"/>
    </row>
    <row r="142">
      <c r="A142" s="12" t="inlineStr">
        <is>
          <t>CALL IDFCFIRSTB 27-Jan-2026 78</t>
        </is>
      </c>
      <c r="B142" s="30" t="n"/>
      <c r="C142" s="30" t="inlineStr">
        <is>
          <t>SHARE OPTIONS</t>
        </is>
      </c>
      <c r="D142" s="44" t="n">
        <v>-723450</v>
      </c>
      <c r="E142" s="23" t="n">
        <v>-59.25</v>
      </c>
      <c r="F142" s="24" t="n">
        <v>-0.000453</v>
      </c>
      <c r="G142" s="15" t="n"/>
    </row>
    <row r="143">
      <c r="A143" s="12" t="inlineStr">
        <is>
          <t>CALL AUBANK 27-Jan-2026 950</t>
        </is>
      </c>
      <c r="B143" s="30" t="n"/>
      <c r="C143" s="30" t="inlineStr">
        <is>
          <t>SHARE OPTIONS</t>
        </is>
      </c>
      <c r="D143" s="44" t="n">
        <v>-100000</v>
      </c>
      <c r="E143" s="23" t="n">
        <v>-60.75</v>
      </c>
      <c r="F143" s="24" t="n">
        <v>-0.000465</v>
      </c>
      <c r="G143" s="15" t="n"/>
    </row>
    <row r="144">
      <c r="A144" s="12" t="inlineStr">
        <is>
          <t>CALL IDEA 27-Jan-2026 10</t>
        </is>
      </c>
      <c r="B144" s="30" t="n"/>
      <c r="C144" s="30" t="inlineStr">
        <is>
          <t>SHARE OPTIONS</t>
        </is>
      </c>
      <c r="D144" s="44" t="n">
        <v>-5575050</v>
      </c>
      <c r="E144" s="23" t="n">
        <v>-69.13</v>
      </c>
      <c r="F144" s="24" t="n">
        <v>-0.000529</v>
      </c>
      <c r="G144" s="15" t="n"/>
    </row>
    <row r="145">
      <c r="A145" s="12" t="inlineStr">
        <is>
          <t>CALL BSE 27-Jan-2026 2500</t>
        </is>
      </c>
      <c r="B145" s="30" t="n"/>
      <c r="C145" s="30" t="inlineStr">
        <is>
          <t>SHARE OPTIONS</t>
        </is>
      </c>
      <c r="D145" s="44" t="n">
        <v>-42375</v>
      </c>
      <c r="E145" s="23" t="n">
        <v>-82.72</v>
      </c>
      <c r="F145" s="24" t="n">
        <v>-0.000633</v>
      </c>
      <c r="G145" s="15" t="n"/>
    </row>
    <row r="146">
      <c r="A146" s="12" t="inlineStr">
        <is>
          <t>CALL BHEL 27-Jan-2026 270</t>
        </is>
      </c>
      <c r="B146" s="30" t="n"/>
      <c r="C146" s="30" t="inlineStr">
        <is>
          <t>SHARE OPTIONS</t>
        </is>
      </c>
      <c r="D146" s="44" t="n">
        <v>-391125</v>
      </c>
      <c r="E146" s="23" t="n">
        <v>-85.66</v>
      </c>
      <c r="F146" s="24" t="n">
        <v>-0.000655</v>
      </c>
      <c r="G146" s="15" t="n"/>
    </row>
    <row r="147">
      <c r="A147" s="12" t="inlineStr">
        <is>
          <t>CALL SAIL 27-Jan-2026 130</t>
        </is>
      </c>
      <c r="B147" s="30" t="n"/>
      <c r="C147" s="30" t="inlineStr">
        <is>
          <t>SHARE OPTIONS</t>
        </is>
      </c>
      <c r="D147" s="44" t="n">
        <v>-470000</v>
      </c>
      <c r="E147" s="23" t="n">
        <v>-87.47</v>
      </c>
      <c r="F147" s="24" t="n">
        <v>-0.000669</v>
      </c>
      <c r="G147" s="15" t="n"/>
    </row>
    <row r="148">
      <c r="A148" s="12" t="inlineStr">
        <is>
          <t>CALL MPHASIS 27-Jan-2026 2600</t>
        </is>
      </c>
      <c r="B148" s="30" t="n"/>
      <c r="C148" s="30" t="inlineStr">
        <is>
          <t>SHARE OPTIONS</t>
        </is>
      </c>
      <c r="D148" s="44" t="n">
        <v>-40150</v>
      </c>
      <c r="E148" s="23" t="n">
        <v>-91.5</v>
      </c>
      <c r="F148" s="24" t="n">
        <v>-0.0007</v>
      </c>
      <c r="G148" s="15" t="n"/>
    </row>
    <row r="149">
      <c r="A149" s="12" t="inlineStr">
        <is>
          <t>CALL INFY 27-Jan-2026 1500</t>
        </is>
      </c>
      <c r="B149" s="30" t="n"/>
      <c r="C149" s="30" t="inlineStr">
        <is>
          <t>SHARE OPTIONS</t>
        </is>
      </c>
      <c r="D149" s="44" t="n">
        <v>-71200</v>
      </c>
      <c r="E149" s="23" t="n">
        <v>-94.3</v>
      </c>
      <c r="F149" s="24" t="n">
        <v>-0.000721</v>
      </c>
      <c r="G149" s="15" t="n"/>
    </row>
    <row r="150">
      <c r="A150" s="12" t="inlineStr">
        <is>
          <t>CALL HDFCAMC 27-Jan-2026 2500</t>
        </is>
      </c>
      <c r="B150" s="30" t="n"/>
      <c r="C150" s="30" t="inlineStr">
        <is>
          <t>SHARE OPTIONS</t>
        </is>
      </c>
      <c r="D150" s="44" t="n">
        <v>-47700</v>
      </c>
      <c r="E150" s="23" t="n">
        <v>-96.23</v>
      </c>
      <c r="F150" s="24" t="n">
        <v>-0.000736</v>
      </c>
      <c r="G150" s="15" t="n"/>
    </row>
    <row r="151">
      <c r="A151" s="12" t="inlineStr">
        <is>
          <t>CALL MCX 27-Jan-2026 10000</t>
        </is>
      </c>
      <c r="B151" s="30" t="n"/>
      <c r="C151" s="30" t="inlineStr">
        <is>
          <t>SHARE OPTIONS</t>
        </is>
      </c>
      <c r="D151" s="44" t="n">
        <v>-9250</v>
      </c>
      <c r="E151" s="23" t="n">
        <v>-115.03</v>
      </c>
      <c r="F151" s="24" t="n">
        <v>-0.00088</v>
      </c>
      <c r="G151" s="15" t="n"/>
    </row>
    <row r="152">
      <c r="A152" s="12" t="inlineStr">
        <is>
          <t>CALL VEDL 27-Jan-2026 550</t>
        </is>
      </c>
      <c r="B152" s="30" t="n"/>
      <c r="C152" s="30" t="inlineStr">
        <is>
          <t>SHARE OPTIONS</t>
        </is>
      </c>
      <c r="D152" s="44" t="n">
        <v>-230000</v>
      </c>
      <c r="E152" s="23" t="n">
        <v>-138.23</v>
      </c>
      <c r="F152" s="24" t="n">
        <v>-0.001058</v>
      </c>
      <c r="G152" s="15" t="n"/>
    </row>
    <row r="153">
      <c r="A153" s="16" t="inlineStr">
        <is>
          <t>Sub Total</t>
        </is>
      </c>
      <c r="B153" s="31" t="n"/>
      <c r="C153" s="31" t="n"/>
      <c r="D153" s="17" t="n"/>
      <c r="E153" s="42" t="n">
        <v>-2323.71</v>
      </c>
      <c r="F153" s="43" t="n">
        <v>-0.017746</v>
      </c>
      <c r="G153" s="20" t="n"/>
    </row>
    <row r="154">
      <c r="A154" s="12" t="n"/>
      <c r="B154" s="30" t="n"/>
      <c r="C154" s="30" t="n"/>
      <c r="D154" s="13" t="n"/>
      <c r="E154" s="14" t="n"/>
      <c r="F154" s="15" t="n"/>
      <c r="G154" s="15" t="n"/>
    </row>
    <row r="155">
      <c r="A155" s="21" t="inlineStr">
        <is>
          <t>TOTAL</t>
        </is>
      </c>
      <c r="B155" s="32" t="n"/>
      <c r="C155" s="32" t="n"/>
      <c r="D155" s="22" t="n"/>
      <c r="E155" s="45" t="n">
        <v>-2323.71</v>
      </c>
      <c r="F155" s="46" t="n">
        <v>-0.017789</v>
      </c>
      <c r="G155" s="20" t="n"/>
    </row>
    <row r="156">
      <c r="A156" s="16" t="inlineStr">
        <is>
          <t>Derivatives</t>
        </is>
      </c>
      <c r="B156" s="30" t="n"/>
      <c r="C156" s="30" t="n"/>
      <c r="D156" s="13" t="n"/>
      <c r="E156" s="14" t="n"/>
      <c r="F156" s="15" t="n"/>
      <c r="G156" s="15" t="n"/>
    </row>
    <row r="157">
      <c r="A157" s="16" t="inlineStr">
        <is>
          <t>(a) Index/Stock Future</t>
        </is>
      </c>
      <c r="B157" s="30" t="n"/>
      <c r="C157" s="30" t="n"/>
      <c r="D157" s="13" t="n"/>
      <c r="E157" s="14" t="n"/>
      <c r="F157" s="15" t="n"/>
      <c r="G157" s="15" t="n"/>
    </row>
    <row r="158">
      <c r="A158" s="12" t="inlineStr">
        <is>
          <t>ITC Ltd.27/01/2026</t>
        </is>
      </c>
      <c r="B158" s="30" t="n"/>
      <c r="C158" s="30" t="inlineStr">
        <is>
          <t>Diversified FMCG</t>
        </is>
      </c>
      <c r="D158" s="44" t="n">
        <v>-32000</v>
      </c>
      <c r="E158" s="23" t="n">
        <v>-129.73</v>
      </c>
      <c r="F158" s="24" t="n">
        <v>-0.000993</v>
      </c>
      <c r="G158" s="15" t="n"/>
    </row>
    <row r="159">
      <c r="A159" s="12" t="inlineStr">
        <is>
          <t>Adani Ports &amp; Special Economic Zone Ltd.27/01/2026</t>
        </is>
      </c>
      <c r="B159" s="30" t="n"/>
      <c r="C159" s="30" t="inlineStr">
        <is>
          <t>Transport Infrastructure</t>
        </is>
      </c>
      <c r="D159" s="44" t="n">
        <v>-16625</v>
      </c>
      <c r="E159" s="23" t="n">
        <v>-245.82</v>
      </c>
      <c r="F159" s="24" t="n">
        <v>-0.001881</v>
      </c>
      <c r="G159" s="15" t="n"/>
    </row>
    <row r="160">
      <c r="A160" s="12" t="inlineStr">
        <is>
          <t>Vodafone Idea Ltd.#27/01/2026</t>
        </is>
      </c>
      <c r="B160" s="30" t="n"/>
      <c r="C160" s="30" t="inlineStr">
        <is>
          <t>Telecom - Services</t>
        </is>
      </c>
      <c r="D160" s="44" t="n">
        <v>-3073425</v>
      </c>
      <c r="E160" s="23" t="n">
        <v>-332.85</v>
      </c>
      <c r="F160" s="24" t="n">
        <v>-0.002548</v>
      </c>
      <c r="G160" s="15" t="n"/>
    </row>
    <row r="161">
      <c r="A161" s="12" t="inlineStr">
        <is>
          <t>Adani Enterprises Ltd.24/02/2026</t>
        </is>
      </c>
      <c r="B161" s="30" t="n"/>
      <c r="C161" s="30" t="inlineStr">
        <is>
          <t>Metals &amp; Minerals Trading</t>
        </is>
      </c>
      <c r="D161" s="44" t="n">
        <v>-16068</v>
      </c>
      <c r="E161" s="23" t="n">
        <v>-362.25</v>
      </c>
      <c r="F161" s="24" t="n">
        <v>-0.002773</v>
      </c>
      <c r="G161" s="15" t="n"/>
    </row>
    <row r="162">
      <c r="A162" s="12" t="inlineStr">
        <is>
          <t>Sammaan Capital Ltd.27/01/2026</t>
        </is>
      </c>
      <c r="B162" s="30" t="n"/>
      <c r="C162" s="30" t="inlineStr">
        <is>
          <t>Finance</t>
        </is>
      </c>
      <c r="D162" s="44" t="n">
        <v>-356900</v>
      </c>
      <c r="E162" s="23" t="n">
        <v>-523.54</v>
      </c>
      <c r="F162" s="24" t="n">
        <v>-0.004007</v>
      </c>
      <c r="G162" s="15" t="n"/>
    </row>
    <row r="163">
      <c r="A163" s="12" t="inlineStr">
        <is>
          <t>InterGlobe Aviation Ltd.27/01/2026</t>
        </is>
      </c>
      <c r="B163" s="30" t="n"/>
      <c r="C163" s="30" t="inlineStr">
        <is>
          <t>Transport Services</t>
        </is>
      </c>
      <c r="D163" s="44" t="n">
        <v>-15000</v>
      </c>
      <c r="E163" s="23" t="n">
        <v>-761.63</v>
      </c>
      <c r="F163" s="24" t="n">
        <v>-0.00583</v>
      </c>
      <c r="G163" s="15" t="n"/>
    </row>
    <row r="164">
      <c r="A164" s="12" t="inlineStr">
        <is>
          <t>Adani Enterprises Ltd.27/01/2026</t>
        </is>
      </c>
      <c r="B164" s="30" t="n"/>
      <c r="C164" s="30" t="inlineStr">
        <is>
          <t>Metals &amp; Minerals Trading</t>
        </is>
      </c>
      <c r="D164" s="44" t="n">
        <v>-44187</v>
      </c>
      <c r="E164" s="23" t="n">
        <v>-993.9</v>
      </c>
      <c r="F164" s="24" t="n">
        <v>-0.007608</v>
      </c>
      <c r="G164" s="15" t="n"/>
    </row>
    <row r="165">
      <c r="A165" s="12" t="inlineStr">
        <is>
          <t>Bharti Airtel Ltd.#27/01/2026</t>
        </is>
      </c>
      <c r="B165" s="30" t="n"/>
      <c r="C165" s="30" t="inlineStr">
        <is>
          <t>Telecom - Services</t>
        </is>
      </c>
      <c r="D165" s="44" t="n">
        <v>-164825</v>
      </c>
      <c r="E165" s="23" t="n">
        <v>-3492.48</v>
      </c>
      <c r="F165" s="24" t="n">
        <v>-0.026736</v>
      </c>
      <c r="G165" s="15" t="n"/>
    </row>
    <row r="166">
      <c r="A166" s="12" t="inlineStr">
        <is>
          <t>Adani Green Energy Ltd.#27/01/2026</t>
        </is>
      </c>
      <c r="B166" s="30" t="n"/>
      <c r="C166" s="30" t="inlineStr">
        <is>
          <t>Power</t>
        </is>
      </c>
      <c r="D166" s="44" t="n">
        <v>-360000</v>
      </c>
      <c r="E166" s="23" t="n">
        <v>-3677.76</v>
      </c>
      <c r="F166" s="24" t="n">
        <v>-0.028154</v>
      </c>
      <c r="G166" s="15" t="n"/>
    </row>
    <row r="167">
      <c r="A167" s="16" t="inlineStr">
        <is>
          <t>Sub Total</t>
        </is>
      </c>
      <c r="B167" s="31" t="n"/>
      <c r="C167" s="31" t="n"/>
      <c r="D167" s="17" t="n"/>
      <c r="E167" s="42" t="n">
        <v>-10519.96</v>
      </c>
      <c r="F167" s="43" t="n">
        <v>-0.08053</v>
      </c>
      <c r="G167" s="20" t="n"/>
    </row>
    <row r="168">
      <c r="A168" s="12" t="n"/>
      <c r="B168" s="30" t="n"/>
      <c r="C168" s="30" t="n"/>
      <c r="D168" s="13" t="n"/>
      <c r="E168" s="14" t="n"/>
      <c r="F168" s="15" t="n"/>
      <c r="G168" s="15" t="n"/>
    </row>
    <row r="169">
      <c r="A169" s="12" t="n"/>
      <c r="B169" s="30" t="n"/>
      <c r="C169" s="30" t="n"/>
      <c r="D169" s="13" t="n"/>
      <c r="E169" s="14" t="n"/>
      <c r="F169" s="15" t="n"/>
      <c r="G169" s="15" t="n"/>
    </row>
    <row r="170">
      <c r="A170" s="16" t="inlineStr">
        <is>
          <t>Debt Instruments</t>
        </is>
      </c>
      <c r="B170" s="30" t="n"/>
      <c r="C170" s="30" t="n"/>
      <c r="D170" s="13" t="n"/>
      <c r="E170" s="14" t="n"/>
      <c r="F170" s="15" t="n"/>
      <c r="G170" s="15" t="n"/>
    </row>
    <row r="171">
      <c r="A171" s="16" t="inlineStr">
        <is>
          <t>(a)Listed / Awaiting listing on stock Exchanges</t>
        </is>
      </c>
      <c r="B171" s="30" t="n"/>
      <c r="C171" s="30" t="n"/>
      <c r="D171" s="13" t="n"/>
      <c r="E171" s="14" t="n"/>
      <c r="F171" s="15" t="n"/>
      <c r="G171" s="15" t="n"/>
    </row>
    <row r="172">
      <c r="A172" s="12" t="inlineStr">
        <is>
          <t>7.48% NABARD NCD SR 25G RED 15-09-2028</t>
        </is>
      </c>
      <c r="B172" s="30" t="inlineStr">
        <is>
          <t>INE261F08EO7</t>
        </is>
      </c>
      <c r="C172" s="30" t="inlineStr">
        <is>
          <t>CRISIL AAA</t>
        </is>
      </c>
      <c r="D172" s="13" t="n">
        <v>7500000</v>
      </c>
      <c r="E172" s="14" t="n">
        <v>7598.04</v>
      </c>
      <c r="F172" s="15" t="n">
        <v>0.058166</v>
      </c>
      <c r="G172" s="15" t="n">
        <v>0.069119</v>
      </c>
    </row>
    <row r="173">
      <c r="A173" s="12" t="inlineStr">
        <is>
          <t>8.75% PIRAMAL FINANCE LTD 29-10-27**</t>
        </is>
      </c>
      <c r="B173" s="30" t="inlineStr">
        <is>
          <t>INE202B07JW4</t>
        </is>
      </c>
      <c r="C173" s="30" t="inlineStr">
        <is>
          <t>ICRA AA</t>
        </is>
      </c>
      <c r="D173" s="13" t="n">
        <v>7000000</v>
      </c>
      <c r="E173" s="14" t="n">
        <v>7009.96</v>
      </c>
      <c r="F173" s="15" t="n">
        <v>0.053664</v>
      </c>
      <c r="G173" s="15" t="n">
        <v>0.08615</v>
      </c>
    </row>
    <row r="174">
      <c r="A174" s="12" t="inlineStr">
        <is>
          <t>JTPM METAL TRAD R30-04-30 P/C 29-09-28**</t>
        </is>
      </c>
      <c r="B174" s="30" t="inlineStr">
        <is>
          <t>INE02PE08036</t>
        </is>
      </c>
      <c r="C174" s="30" t="inlineStr">
        <is>
          <t>CRISIL AA</t>
        </is>
      </c>
      <c r="D174" s="13" t="n">
        <v>5500000</v>
      </c>
      <c r="E174" s="14" t="n">
        <v>5673.81</v>
      </c>
      <c r="F174" s="15" t="n">
        <v>0.043435</v>
      </c>
      <c r="G174" s="15" t="n">
        <v>0.081011</v>
      </c>
    </row>
    <row r="175">
      <c r="A175" s="12" t="inlineStr">
        <is>
          <t>JUBILANT BEVERAGES LTD ZCB R 31-05-2028**</t>
        </is>
      </c>
      <c r="B175" s="30" t="inlineStr">
        <is>
          <t>INE1D4O08012</t>
        </is>
      </c>
      <c r="C175" s="30" t="inlineStr">
        <is>
          <t>CRISIL AA</t>
        </is>
      </c>
      <c r="D175" s="13" t="n">
        <v>5000000</v>
      </c>
      <c r="E175" s="14" t="n">
        <v>5351.62</v>
      </c>
      <c r="F175" s="15" t="n">
        <v>0.040969</v>
      </c>
      <c r="G175" s="15" t="n">
        <v>0.081828</v>
      </c>
    </row>
    <row r="176">
      <c r="A176" s="12" t="inlineStr">
        <is>
          <t>7.44% NABARD NCD SR 25C RED 24.02.2028</t>
        </is>
      </c>
      <c r="B176" s="30" t="inlineStr">
        <is>
          <t>INE261F08EK5</t>
        </is>
      </c>
      <c r="C176" s="30" t="inlineStr">
        <is>
          <t>CRISIL AAA</t>
        </is>
      </c>
      <c r="D176" s="13" t="n">
        <v>5000000</v>
      </c>
      <c r="E176" s="14" t="n">
        <v>5058.5</v>
      </c>
      <c r="F176" s="15" t="n">
        <v>0.038725</v>
      </c>
      <c r="G176" s="15" t="n">
        <v>0.0682</v>
      </c>
    </row>
    <row r="177">
      <c r="A177" s="12" t="inlineStr">
        <is>
          <t>6.52% REC LTD 248A NCD RED 31-01-28</t>
        </is>
      </c>
      <c r="B177" s="30" t="inlineStr">
        <is>
          <t>INE020B08FW6</t>
        </is>
      </c>
      <c r="C177" s="30" t="inlineStr">
        <is>
          <t>ICRA AAA</t>
        </is>
      </c>
      <c r="D177" s="13" t="n">
        <v>5000000</v>
      </c>
      <c r="E177" s="14" t="n">
        <v>4976.18</v>
      </c>
      <c r="F177" s="15" t="n">
        <v>0.038095</v>
      </c>
      <c r="G177" s="15" t="n">
        <v>0.0677</v>
      </c>
    </row>
    <row r="178">
      <c r="A178" s="12" t="inlineStr">
        <is>
          <t>8.86% 360 ONE PRIME NCD 01-12-28**</t>
        </is>
      </c>
      <c r="B178" s="30" t="inlineStr">
        <is>
          <t>INE248U07GE1</t>
        </is>
      </c>
      <c r="C178" s="30" t="inlineStr">
        <is>
          <t>ICRA AA</t>
        </is>
      </c>
      <c r="D178" s="13" t="n">
        <v>4000000</v>
      </c>
      <c r="E178" s="14" t="n">
        <v>3992.54</v>
      </c>
      <c r="F178" s="15" t="n">
        <v>0.030565</v>
      </c>
      <c r="G178" s="15" t="n">
        <v>0.08925</v>
      </c>
    </row>
    <row r="179">
      <c r="A179" s="12" t="inlineStr">
        <is>
          <t>8.95% 360 ONE PRIME NCD 04-06-27**</t>
        </is>
      </c>
      <c r="B179" s="30" t="inlineStr">
        <is>
          <t>INE248U07FW5</t>
        </is>
      </c>
      <c r="C179" s="30" t="inlineStr">
        <is>
          <t>ICRA AA</t>
        </is>
      </c>
      <c r="D179" s="13" t="n">
        <v>3000000</v>
      </c>
      <c r="E179" s="14" t="n">
        <v>3007.54</v>
      </c>
      <c r="F179" s="15" t="n">
        <v>0.023024</v>
      </c>
      <c r="G179" s="15" t="n">
        <v>0.086849</v>
      </c>
    </row>
    <row r="180">
      <c r="A180" s="12" t="inlineStr">
        <is>
          <t>9.0704% NUVAMA WEALT&amp;INV NCD R 23-05-28**</t>
        </is>
      </c>
      <c r="B180" s="30" t="inlineStr">
        <is>
          <t>INE523L07AQ3</t>
        </is>
      </c>
      <c r="C180" s="30" t="inlineStr">
        <is>
          <t>CRISIL AA-</t>
        </is>
      </c>
      <c r="D180" s="13" t="n">
        <v>2500000</v>
      </c>
      <c r="E180" s="14" t="n">
        <v>2498.29</v>
      </c>
      <c r="F180" s="15" t="n">
        <v>0.019125</v>
      </c>
      <c r="G180" s="15" t="n">
        <v>0.091125</v>
      </c>
    </row>
    <row r="181">
      <c r="A181" s="12" t="inlineStr">
        <is>
          <t>6.61%POWER FIN CO SR250A NCD RED15-07-28**</t>
        </is>
      </c>
      <c r="B181" s="30" t="inlineStr">
        <is>
          <t>INE134E08NS1</t>
        </is>
      </c>
      <c r="C181" s="30" t="inlineStr">
        <is>
          <t>CRISIL AAA</t>
        </is>
      </c>
      <c r="D181" s="13" t="n">
        <v>2500000</v>
      </c>
      <c r="E181" s="14" t="n">
        <v>2483.77</v>
      </c>
      <c r="F181" s="15" t="n">
        <v>0.019014</v>
      </c>
      <c r="G181" s="15" t="n">
        <v>0.06884999999999999</v>
      </c>
    </row>
    <row r="182">
      <c r="A182" s="12" t="inlineStr">
        <is>
          <t>8.95% NUVAMA WEALTH FIN LTD NCD 19-05-28**</t>
        </is>
      </c>
      <c r="B182" s="30" t="inlineStr">
        <is>
          <t>INE918K07QF6</t>
        </is>
      </c>
      <c r="C182" s="30" t="inlineStr">
        <is>
          <t>CRISIL AA-</t>
        </is>
      </c>
      <c r="D182" s="13" t="n">
        <v>1500000</v>
      </c>
      <c r="E182" s="14" t="n">
        <v>1496.82</v>
      </c>
      <c r="F182" s="15" t="n">
        <v>0.011459</v>
      </c>
      <c r="G182" s="15" t="n">
        <v>0.090725</v>
      </c>
    </row>
    <row r="183">
      <c r="A183" s="16" t="inlineStr">
        <is>
          <t>Sub Total</t>
        </is>
      </c>
      <c r="B183" s="31" t="n"/>
      <c r="C183" s="31" t="n"/>
      <c r="D183" s="17" t="n"/>
      <c r="E183" s="37" t="n">
        <v>49147.07</v>
      </c>
      <c r="F183" s="38" t="n">
        <v>0.376235</v>
      </c>
      <c r="G183" s="20" t="n"/>
    </row>
    <row r="184">
      <c r="A184" s="12" t="n"/>
      <c r="B184" s="30" t="n"/>
      <c r="C184" s="30" t="n"/>
      <c r="D184" s="13" t="n"/>
      <c r="E184" s="14" t="n"/>
      <c r="F184" s="15" t="n"/>
      <c r="G184" s="15" t="n"/>
    </row>
    <row r="185">
      <c r="A185" s="16" t="inlineStr">
        <is>
          <t>(b)Privately Placed/Unlisted</t>
        </is>
      </c>
      <c r="B185" s="30" t="n"/>
      <c r="C185" s="30" t="n"/>
      <c r="D185" s="13" t="n"/>
      <c r="E185" s="14" t="n"/>
      <c r="F185" s="15" t="n"/>
      <c r="G185" s="15" t="n"/>
    </row>
    <row r="186">
      <c r="A186" s="16" t="inlineStr">
        <is>
          <t>Sub Total</t>
        </is>
      </c>
      <c r="B186" s="30" t="n"/>
      <c r="C186" s="30" t="n"/>
      <c r="D186" s="13" t="n"/>
      <c r="E186" s="39" t="inlineStr">
        <is>
          <t>NIL</t>
        </is>
      </c>
      <c r="F186" s="40" t="inlineStr">
        <is>
          <t>NIL</t>
        </is>
      </c>
      <c r="G186" s="15" t="n"/>
    </row>
    <row r="187">
      <c r="A187" s="12" t="n"/>
      <c r="B187" s="30" t="n"/>
      <c r="C187" s="30" t="n"/>
      <c r="D187" s="13" t="n"/>
      <c r="E187" s="14" t="n"/>
      <c r="F187" s="15" t="n"/>
      <c r="G187" s="15" t="n"/>
    </row>
    <row r="188">
      <c r="A188" s="16" t="inlineStr">
        <is>
          <t>(c)Securitised Debt Instruments</t>
        </is>
      </c>
      <c r="B188" s="30" t="n"/>
      <c r="C188" s="30" t="n"/>
      <c r="D188" s="13" t="n"/>
      <c r="E188" s="14" t="n"/>
      <c r="F188" s="15" t="n"/>
      <c r="G188" s="15" t="n"/>
    </row>
    <row r="189">
      <c r="A189" s="16" t="inlineStr">
        <is>
          <t>Sub Total</t>
        </is>
      </c>
      <c r="B189" s="30" t="n"/>
      <c r="C189" s="30" t="n"/>
      <c r="D189" s="13" t="n"/>
      <c r="E189" s="39" t="inlineStr">
        <is>
          <t>NIL</t>
        </is>
      </c>
      <c r="F189" s="40" t="inlineStr">
        <is>
          <t>NIL</t>
        </is>
      </c>
      <c r="G189" s="15" t="n"/>
    </row>
    <row r="190">
      <c r="A190" s="12" t="n"/>
      <c r="B190" s="30" t="n"/>
      <c r="C190" s="30" t="n"/>
      <c r="D190" s="13" t="n"/>
      <c r="E190" s="14" t="n"/>
      <c r="F190" s="15" t="n"/>
      <c r="G190" s="15" t="n"/>
    </row>
    <row r="191">
      <c r="A191" s="21" t="inlineStr">
        <is>
          <t>TOTAL</t>
        </is>
      </c>
      <c r="B191" s="32" t="n"/>
      <c r="C191" s="32" t="n"/>
      <c r="D191" s="22" t="n"/>
      <c r="E191" s="18" t="n">
        <v>49147.07</v>
      </c>
      <c r="F191" s="19" t="n">
        <v>0.376241</v>
      </c>
      <c r="G191" s="20" t="n"/>
    </row>
    <row r="192">
      <c r="A192" s="12" t="n"/>
      <c r="B192" s="30" t="n"/>
      <c r="C192" s="30" t="n"/>
      <c r="D192" s="13" t="n"/>
      <c r="E192" s="14" t="n"/>
      <c r="F192" s="15" t="n"/>
      <c r="G192" s="15" t="n"/>
    </row>
    <row r="193">
      <c r="A193" s="16" t="inlineStr">
        <is>
          <t>Money Market Instruments</t>
        </is>
      </c>
      <c r="B193" s="30" t="n"/>
      <c r="C193" s="30" t="n"/>
      <c r="D193" s="13" t="n"/>
      <c r="E193" s="14" t="n"/>
      <c r="F193" s="15" t="n"/>
      <c r="G193" s="15" t="n"/>
    </row>
    <row r="194">
      <c r="A194" s="12" t="n"/>
      <c r="B194" s="30" t="n"/>
      <c r="C194" s="30" t="n"/>
      <c r="D194" s="13" t="n"/>
      <c r="E194" s="14" t="n"/>
      <c r="F194" s="15" t="n"/>
      <c r="G194" s="15" t="n"/>
    </row>
    <row r="195">
      <c r="A195" s="16" t="inlineStr">
        <is>
          <t>Treasury bills</t>
        </is>
      </c>
      <c r="B195" s="30" t="n"/>
      <c r="C195" s="30" t="n"/>
      <c r="D195" s="13" t="n"/>
      <c r="E195" s="14" t="n"/>
      <c r="F195" s="15" t="n"/>
      <c r="G195" s="15" t="n"/>
    </row>
    <row r="196">
      <c r="A196" s="12" t="inlineStr">
        <is>
          <t>182 DAYS TBILL RED 15-01-2026</t>
        </is>
      </c>
      <c r="B196" s="30" t="inlineStr">
        <is>
          <t>IN002025Y164</t>
        </is>
      </c>
      <c r="C196" s="30" t="inlineStr">
        <is>
          <t>SOVEREIGN</t>
        </is>
      </c>
      <c r="D196" s="13" t="n">
        <v>3000000</v>
      </c>
      <c r="E196" s="14" t="n">
        <v>2993.97</v>
      </c>
      <c r="F196" s="15" t="n">
        <v>0.02292</v>
      </c>
      <c r="G196" s="15" t="n">
        <v>0.052509</v>
      </c>
    </row>
    <row r="197">
      <c r="A197" s="12" t="inlineStr">
        <is>
          <t>364 DAYS TBILL RED 05-03-2026</t>
        </is>
      </c>
      <c r="B197" s="30" t="inlineStr">
        <is>
          <t>IN002024Z479</t>
        </is>
      </c>
      <c r="C197" s="30" t="inlineStr">
        <is>
          <t>SOVEREIGN</t>
        </is>
      </c>
      <c r="D197" s="13" t="n">
        <v>2000000</v>
      </c>
      <c r="E197" s="14" t="n">
        <v>1982.24</v>
      </c>
      <c r="F197" s="15" t="n">
        <v>0.015175</v>
      </c>
      <c r="G197" s="15" t="n">
        <v>0.051909</v>
      </c>
    </row>
    <row r="198">
      <c r="A198" s="12" t="inlineStr">
        <is>
          <t>91 DAYS TBILL RED 12-03-2026</t>
        </is>
      </c>
      <c r="B198" s="30" t="inlineStr">
        <is>
          <t>IN002025X372</t>
        </is>
      </c>
      <c r="C198" s="30" t="inlineStr">
        <is>
          <t>SOVEREIGN</t>
        </is>
      </c>
      <c r="D198" s="13" t="n">
        <v>2000000</v>
      </c>
      <c r="E198" s="14" t="n">
        <v>1980.29</v>
      </c>
      <c r="F198" s="15" t="n">
        <v>0.01516</v>
      </c>
      <c r="G198" s="15" t="n">
        <v>0.051909</v>
      </c>
    </row>
    <row r="199">
      <c r="A199" s="12" t="inlineStr">
        <is>
          <t>91 DAYS TBILL RED 08-01-2026</t>
        </is>
      </c>
      <c r="B199" s="30" t="inlineStr">
        <is>
          <t>IN002025X281</t>
        </is>
      </c>
      <c r="C199" s="30" t="inlineStr">
        <is>
          <t>SOVEREIGN</t>
        </is>
      </c>
      <c r="D199" s="13" t="n">
        <v>1000000</v>
      </c>
      <c r="E199" s="14" t="n">
        <v>998.99</v>
      </c>
      <c r="F199" s="15" t="n">
        <v>0.007648</v>
      </c>
      <c r="G199" s="15" t="n">
        <v>0.052509</v>
      </c>
    </row>
    <row r="200">
      <c r="A200" s="12" t="inlineStr">
        <is>
          <t>182 DAYS TBILL RED 22-01-2026</t>
        </is>
      </c>
      <c r="B200" s="30" t="inlineStr">
        <is>
          <t>IN002025Y172</t>
        </is>
      </c>
      <c r="C200" s="30" t="inlineStr">
        <is>
          <t>SOVEREIGN</t>
        </is>
      </c>
      <c r="D200" s="13" t="n">
        <v>1000000</v>
      </c>
      <c r="E200" s="14" t="n">
        <v>996.99</v>
      </c>
      <c r="F200" s="15" t="n">
        <v>0.007632</v>
      </c>
      <c r="G200" s="15" t="n">
        <v>0.052492</v>
      </c>
    </row>
    <row r="201">
      <c r="A201" s="12" t="inlineStr">
        <is>
          <t>182 DAYS TBILL RED 12-02-2026</t>
        </is>
      </c>
      <c r="B201" s="30" t="inlineStr">
        <is>
          <t>IN002025Y206</t>
        </is>
      </c>
      <c r="C201" s="30" t="inlineStr">
        <is>
          <t>SOVEREIGN</t>
        </is>
      </c>
      <c r="D201" s="13" t="n">
        <v>1000000</v>
      </c>
      <c r="E201" s="14" t="n">
        <v>993.9400000000001</v>
      </c>
      <c r="F201" s="15" t="n">
        <v>0.007609</v>
      </c>
      <c r="G201" s="15" t="n">
        <v>0.052999</v>
      </c>
    </row>
    <row r="202">
      <c r="A202" s="12" t="inlineStr">
        <is>
          <t>364 DAYS TBILL RED 20-02-2026</t>
        </is>
      </c>
      <c r="B202" s="30" t="inlineStr">
        <is>
          <t>IN002024Z453</t>
        </is>
      </c>
      <c r="C202" s="30" t="inlineStr">
        <is>
          <t>SOVEREIGN</t>
        </is>
      </c>
      <c r="D202" s="13" t="n">
        <v>1000000</v>
      </c>
      <c r="E202" s="14" t="n">
        <v>992.9299999999999</v>
      </c>
      <c r="F202" s="15" t="n">
        <v>0.007601</v>
      </c>
      <c r="G202" s="15" t="n">
        <v>0.05196</v>
      </c>
    </row>
    <row r="203">
      <c r="A203" s="16" t="inlineStr">
        <is>
          <t>Sub Total</t>
        </is>
      </c>
      <c r="B203" s="31" t="n"/>
      <c r="C203" s="31" t="n"/>
      <c r="D203" s="17" t="n"/>
      <c r="E203" s="37" t="n">
        <v>10939.35</v>
      </c>
      <c r="F203" s="38" t="n">
        <v>0.083742</v>
      </c>
      <c r="G203" s="20" t="n"/>
    </row>
    <row r="204">
      <c r="A204" s="12" t="n"/>
      <c r="B204" s="30" t="n"/>
      <c r="C204" s="30" t="n"/>
      <c r="D204" s="13" t="n"/>
      <c r="E204" s="14" t="n"/>
      <c r="F204" s="15" t="n"/>
      <c r="G204" s="15" t="n"/>
    </row>
    <row r="205">
      <c r="A205" s="21" t="inlineStr">
        <is>
          <t>TOTAL</t>
        </is>
      </c>
      <c r="B205" s="32" t="n"/>
      <c r="C205" s="32" t="n"/>
      <c r="D205" s="22" t="n"/>
      <c r="E205" s="18" t="n">
        <v>10939.35</v>
      </c>
      <c r="F205" s="19" t="n">
        <v>0.083745</v>
      </c>
      <c r="G205" s="20" t="n"/>
    </row>
    <row r="206">
      <c r="A206" s="12" t="n"/>
      <c r="B206" s="30" t="n"/>
      <c r="C206" s="30" t="n"/>
      <c r="D206" s="13" t="n"/>
      <c r="E206" s="14" t="n"/>
      <c r="F206" s="15" t="n"/>
      <c r="G206" s="15" t="n"/>
    </row>
    <row r="207">
      <c r="A207" s="12" t="n"/>
      <c r="B207" s="30" t="n"/>
      <c r="C207" s="30" t="n"/>
      <c r="D207" s="13" t="n"/>
      <c r="E207" s="14" t="n"/>
      <c r="F207" s="15" t="n"/>
      <c r="G207" s="15" t="n"/>
    </row>
    <row r="208">
      <c r="A208" s="16" t="inlineStr">
        <is>
          <t>TREPS / Reverse Repo</t>
        </is>
      </c>
      <c r="B208" s="30" t="n"/>
      <c r="C208" s="30" t="n"/>
      <c r="D208" s="13" t="n"/>
      <c r="E208" s="14" t="n"/>
      <c r="F208" s="15" t="n"/>
      <c r="G208" s="15" t="n"/>
    </row>
    <row r="209">
      <c r="A209" s="12" t="inlineStr">
        <is>
          <t>Clearing Corporation of India Ltd.</t>
        </is>
      </c>
      <c r="B209" s="30" t="n"/>
      <c r="C209" s="30" t="n"/>
      <c r="D209" s="13" t="n"/>
      <c r="E209" s="14" t="n">
        <v>26279.16</v>
      </c>
      <c r="F209" s="15" t="n">
        <v>0.201178</v>
      </c>
      <c r="G209" s="15" t="n">
        <v>0.053335</v>
      </c>
    </row>
    <row r="210">
      <c r="A210" s="16" t="inlineStr">
        <is>
          <t>Sub Total</t>
        </is>
      </c>
      <c r="B210" s="31" t="n"/>
      <c r="C210" s="31" t="n"/>
      <c r="D210" s="17" t="n"/>
      <c r="E210" s="37" t="n">
        <v>26279.16</v>
      </c>
      <c r="F210" s="38" t="n">
        <v>0.201178</v>
      </c>
      <c r="G210" s="20" t="n"/>
    </row>
    <row r="211">
      <c r="A211" s="12" t="n"/>
      <c r="B211" s="30" t="n"/>
      <c r="C211" s="30" t="n"/>
      <c r="D211" s="13" t="n"/>
      <c r="E211" s="14" t="n"/>
      <c r="F211" s="15" t="n"/>
      <c r="G211" s="15" t="n"/>
    </row>
    <row r="212">
      <c r="A212" s="21" t="inlineStr">
        <is>
          <t>TOTAL</t>
        </is>
      </c>
      <c r="B212" s="32" t="n"/>
      <c r="C212" s="32" t="n"/>
      <c r="D212" s="22" t="n"/>
      <c r="E212" s="18" t="n">
        <v>26279.16</v>
      </c>
      <c r="F212" s="19" t="n">
        <v>0.201178</v>
      </c>
      <c r="G212" s="20" t="n"/>
    </row>
    <row r="213">
      <c r="A213" s="12" t="inlineStr">
        <is>
          <t>Accrued Interest</t>
        </is>
      </c>
      <c r="B213" s="30" t="n"/>
      <c r="C213" s="30" t="n"/>
      <c r="D213" s="13" t="n"/>
      <c r="E213" s="14" t="n">
        <v>1161.8483259</v>
      </c>
      <c r="F213" s="15" t="n">
        <v>0.008894000000000001</v>
      </c>
      <c r="G213" s="15" t="n"/>
    </row>
    <row r="214">
      <c r="A214" s="12" t="inlineStr">
        <is>
          <t>Net Receivables/(Payables)</t>
        </is>
      </c>
      <c r="B214" s="30" t="n"/>
      <c r="C214" s="30" t="n"/>
      <c r="D214" s="13" t="n"/>
      <c r="E214" s="23" t="n">
        <v>-4465.7083259</v>
      </c>
      <c r="F214" s="24" t="n">
        <v>-0.035094</v>
      </c>
      <c r="G214" s="15" t="n">
        <v>0.053335</v>
      </c>
    </row>
    <row r="215">
      <c r="A215" s="25" t="inlineStr">
        <is>
          <t>GRAND TOTAL</t>
        </is>
      </c>
      <c r="B215" s="33" t="n"/>
      <c r="C215" s="33" t="n"/>
      <c r="D215" s="26" t="n"/>
      <c r="E215" s="27" t="n">
        <v>130626.38</v>
      </c>
      <c r="F215" s="28" t="n">
        <v>1</v>
      </c>
      <c r="G215" s="28" t="n"/>
    </row>
    <row r="217">
      <c r="A217" s="74" t="inlineStr">
        <is>
          <t>Net Receivables/(Payables) include Net Current Assets as well as the Mark to Market on derivative trades.</t>
        </is>
      </c>
    </row>
    <row r="218">
      <c r="A218" s="74" t="inlineStr">
        <is>
          <t>**Non Traded Security</t>
        </is>
      </c>
    </row>
    <row r="220">
      <c r="A220" s="74" t="inlineStr">
        <is>
          <t>Notes:</t>
        </is>
      </c>
    </row>
    <row r="221">
      <c r="A221" s="48" t="inlineStr">
        <is>
          <t>1. Security in default beyond its maturiy date</t>
        </is>
      </c>
      <c r="B221" s="34" t="inlineStr">
        <is>
          <t>NIL</t>
        </is>
      </c>
    </row>
    <row r="222">
      <c r="A222" t="inlineStr">
        <is>
          <t>2. NAV at the beginning of the period (Rs. per unit)</t>
        </is>
      </c>
    </row>
    <row r="223">
      <c r="A223" t="inlineStr">
        <is>
          <t xml:space="preserve">3. Total Dividend (Net) declared during the month </t>
        </is>
      </c>
      <c r="B223" s="34" t="inlineStr">
        <is>
          <t>NIL</t>
        </is>
      </c>
    </row>
    <row r="224">
      <c r="A224" t="inlineStr">
        <is>
          <t>4. Bonus was declared during the month</t>
        </is>
      </c>
      <c r="B224" s="34" t="inlineStr">
        <is>
          <t>NIL</t>
        </is>
      </c>
    </row>
    <row r="225" ht="29" customHeight="1">
      <c r="A225" s="48" t="inlineStr">
        <is>
          <t>5. Investment in Repo of Corporate Debt Securities during the month ended December 31, 2025</t>
        </is>
      </c>
      <c r="B225" s="34" t="inlineStr">
        <is>
          <t>NIL</t>
        </is>
      </c>
    </row>
    <row r="226" ht="29" customHeight="1">
      <c r="A226" s="48" t="inlineStr">
        <is>
          <t>6. Investment in foreign securities/ADRs/GDRs at the end of the month</t>
        </is>
      </c>
      <c r="B226" s="34" t="inlineStr">
        <is>
          <t>NIL</t>
        </is>
      </c>
    </row>
    <row r="227">
      <c r="A227" t="inlineStr">
        <is>
          <t>7. Portfolio Turnover Ratio</t>
        </is>
      </c>
      <c r="B227" s="51" t="n">
        <v>0.2514</v>
      </c>
    </row>
    <row r="228" ht="43.5" customHeight="1">
      <c r="A228" s="48" t="inlineStr">
        <is>
          <t>8. Total gross exposure to derivative instruments (excluding reversed positions) at the end of the month (Rs. in Lakhs)</t>
        </is>
      </c>
      <c r="B228" s="34" t="n">
        <v>0</v>
      </c>
    </row>
    <row r="229">
      <c r="B229" s="34" t="n"/>
    </row>
    <row r="230" ht="29" customHeight="1">
      <c r="A230" s="48" t="inlineStr">
        <is>
          <t>9. Margin Deposits includes Margin money placed on derivatives other than margin money placed with bank</t>
        </is>
      </c>
      <c r="B230" s="34" t="inlineStr">
        <is>
          <t>NIL</t>
        </is>
      </c>
    </row>
    <row r="231" ht="29" customHeight="1">
      <c r="A231" s="48" t="inlineStr">
        <is>
          <t>10. Value of investment made by other schemes under same management (Rs. In Lakhs)</t>
        </is>
      </c>
      <c r="B231" t="inlineStr">
        <is>
          <t>NIL</t>
        </is>
      </c>
    </row>
    <row r="232" ht="29" customHeight="1">
      <c r="A232" s="48" t="inlineStr">
        <is>
          <t>11. Number of instance of deviation In valuation of securities</t>
        </is>
      </c>
      <c r="B232" s="34" t="inlineStr">
        <is>
          <t>NIL</t>
        </is>
      </c>
    </row>
    <row r="233" ht="29" customHeight="1">
      <c r="A233" s="48" t="inlineStr">
        <is>
          <t>12. Total value and percentage of illiquid equity shares / securities</t>
        </is>
      </c>
      <c r="B233" s="34" t="inlineStr">
        <is>
          <t>NIL</t>
        </is>
      </c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</worksheet>
</file>

<file path=xl/worksheets/sheet58.xml><?xml version="1.0" encoding="utf-8"?>
<worksheet xmlns="http://schemas.openxmlformats.org/spreadsheetml/2006/main">
  <sheetPr>
    <outlinePr summaryBelow="1" summaryRight="1"/>
    <pageSetUpPr/>
  </sheetPr>
  <dimension ref="A1:G60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26" bestFit="1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BHARAT BOND FOF – APRIL 2032 AS ON DECEMBER 31, 2025</t>
        </is>
      </c>
    </row>
    <row r="2" ht="35" customHeight="1">
      <c r="A2" s="75" t="inlineStr">
        <is>
          <t>(An open-ended Target Maturity fund of funds scheme investing in units of BHARAT Bond ETF – April 2032)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2" t="n"/>
      <c r="B7" s="30" t="n"/>
      <c r="C7" s="30" t="n"/>
      <c r="D7" s="13" t="n"/>
      <c r="E7" s="14" t="n"/>
      <c r="F7" s="15" t="n"/>
      <c r="G7" s="15" t="n"/>
    </row>
    <row r="8">
      <c r="A8" s="16" t="inlineStr">
        <is>
          <t>Investment in Mutual fund</t>
        </is>
      </c>
      <c r="B8" s="30" t="n"/>
      <c r="C8" s="30" t="n"/>
      <c r="D8" s="13" t="n"/>
      <c r="E8" s="14" t="n"/>
      <c r="F8" s="15" t="n"/>
      <c r="G8" s="15" t="n"/>
    </row>
    <row r="9">
      <c r="A9" s="12" t="inlineStr">
        <is>
          <t>BHARAT BOND ETF–APRIL 2032-GROWTH</t>
        </is>
      </c>
      <c r="B9" s="30" t="inlineStr">
        <is>
          <t>INF754K01OB1</t>
        </is>
      </c>
      <c r="C9" s="30" t="n"/>
      <c r="D9" s="13" t="n">
        <v>34005978</v>
      </c>
      <c r="E9" s="14" t="n">
        <v>446603.91</v>
      </c>
      <c r="F9" s="15" t="n">
        <v>0.9973</v>
      </c>
      <c r="G9" s="15" t="n"/>
    </row>
    <row r="10">
      <c r="A10" s="16" t="inlineStr">
        <is>
          <t>Sub Total</t>
        </is>
      </c>
      <c r="B10" s="31" t="n"/>
      <c r="C10" s="31" t="n"/>
      <c r="D10" s="17" t="n"/>
      <c r="E10" s="18" t="n">
        <v>446603.91</v>
      </c>
      <c r="F10" s="19" t="n">
        <v>0.9973</v>
      </c>
      <c r="G10" s="20" t="n"/>
    </row>
    <row r="11">
      <c r="A11" s="12" t="n"/>
      <c r="B11" s="30" t="n"/>
      <c r="C11" s="30" t="n"/>
      <c r="D11" s="13" t="n"/>
      <c r="E11" s="14" t="n"/>
      <c r="F11" s="15" t="n"/>
      <c r="G11" s="15" t="n"/>
    </row>
    <row r="12">
      <c r="A12" s="21" t="inlineStr">
        <is>
          <t>TOTAL</t>
        </is>
      </c>
      <c r="B12" s="32" t="n"/>
      <c r="C12" s="32" t="n"/>
      <c r="D12" s="22" t="n"/>
      <c r="E12" s="18" t="n">
        <v>446603.91</v>
      </c>
      <c r="F12" s="19" t="n">
        <v>0.9973</v>
      </c>
      <c r="G12" s="20" t="n"/>
    </row>
    <row r="13">
      <c r="A13" s="12" t="n"/>
      <c r="B13" s="30" t="n"/>
      <c r="C13" s="30" t="n"/>
      <c r="D13" s="13" t="n"/>
      <c r="E13" s="14" t="n"/>
      <c r="F13" s="15" t="n"/>
      <c r="G13" s="15" t="n"/>
    </row>
    <row r="14">
      <c r="A14" s="16" t="inlineStr">
        <is>
          <t>TREPS / Reverse Repo</t>
        </is>
      </c>
      <c r="B14" s="30" t="n"/>
      <c r="C14" s="30" t="n"/>
      <c r="D14" s="13" t="n"/>
      <c r="E14" s="14" t="n"/>
      <c r="F14" s="15" t="n"/>
      <c r="G14" s="15" t="n"/>
    </row>
    <row r="15">
      <c r="A15" s="12" t="inlineStr">
        <is>
          <t>Clearing Corporation of India Ltd.</t>
        </is>
      </c>
      <c r="B15" s="30" t="n"/>
      <c r="C15" s="30" t="n"/>
      <c r="D15" s="13" t="n"/>
      <c r="E15" s="14" t="n">
        <v>1410.79</v>
      </c>
      <c r="F15" s="15" t="n">
        <v>0.0032</v>
      </c>
      <c r="G15" s="15" t="n">
        <v>0.053335</v>
      </c>
    </row>
    <row r="16">
      <c r="A16" s="16" t="inlineStr">
        <is>
          <t>Sub Total</t>
        </is>
      </c>
      <c r="B16" s="31" t="n"/>
      <c r="C16" s="31" t="n"/>
      <c r="D16" s="17" t="n"/>
      <c r="E16" s="18" t="n">
        <v>1410.79</v>
      </c>
      <c r="F16" s="19" t="n">
        <v>0.0032</v>
      </c>
      <c r="G16" s="20" t="n"/>
    </row>
    <row r="17">
      <c r="A17" s="12" t="n"/>
      <c r="B17" s="30" t="n"/>
      <c r="C17" s="30" t="n"/>
      <c r="D17" s="13" t="n"/>
      <c r="E17" s="14" t="n"/>
      <c r="F17" s="15" t="n"/>
      <c r="G17" s="15" t="n"/>
    </row>
    <row r="18">
      <c r="A18" s="21" t="inlineStr">
        <is>
          <t>TOTAL</t>
        </is>
      </c>
      <c r="B18" s="32" t="n"/>
      <c r="C18" s="32" t="n"/>
      <c r="D18" s="22" t="n"/>
      <c r="E18" s="18" t="n">
        <v>1410.79</v>
      </c>
      <c r="F18" s="19" t="n">
        <v>0.0032</v>
      </c>
      <c r="G18" s="20" t="n"/>
    </row>
    <row r="19">
      <c r="A19" s="12" t="inlineStr">
        <is>
          <t>Accrued Interest</t>
        </is>
      </c>
      <c r="B19" s="30" t="n"/>
      <c r="C19" s="30" t="n"/>
      <c r="D19" s="13" t="n"/>
      <c r="E19" s="14" t="n">
        <v>0.2061498</v>
      </c>
      <c r="F19" s="15" t="n">
        <v>0</v>
      </c>
      <c r="G19" s="15" t="n"/>
    </row>
    <row r="20">
      <c r="A20" s="12" t="inlineStr">
        <is>
          <t>Net Receivables/(Payables)</t>
        </is>
      </c>
      <c r="B20" s="30" t="n"/>
      <c r="C20" s="30" t="n"/>
      <c r="D20" s="13" t="n"/>
      <c r="E20" s="23" t="n">
        <v>-180.2461498</v>
      </c>
      <c r="F20" s="24" t="n">
        <v>-0.0005</v>
      </c>
      <c r="G20" s="15" t="n">
        <v>0.053335</v>
      </c>
    </row>
    <row r="21">
      <c r="A21" s="25" t="inlineStr">
        <is>
          <t>GRAND TOTAL</t>
        </is>
      </c>
      <c r="B21" s="33" t="n"/>
      <c r="C21" s="33" t="n"/>
      <c r="D21" s="26" t="n"/>
      <c r="E21" s="27" t="n">
        <v>447834.66</v>
      </c>
      <c r="F21" s="28" t="n">
        <v>1</v>
      </c>
      <c r="G21" s="28" t="n"/>
    </row>
    <row r="26">
      <c r="A26" s="74" t="inlineStr">
        <is>
          <t>Notes:</t>
        </is>
      </c>
    </row>
    <row r="27" ht="29" customHeight="1">
      <c r="A27" s="48" t="inlineStr">
        <is>
          <t>1. Security in default beyond its maturiy date</t>
        </is>
      </c>
      <c r="B27" s="34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49" t="n">
        <v>45989</v>
      </c>
      <c r="C30" s="49" t="n">
        <v>46022</v>
      </c>
    </row>
    <row r="31">
      <c r="A31" t="inlineStr">
        <is>
          <t>Direct Plan Growth Option</t>
        </is>
      </c>
      <c r="B31" t="n">
        <v>13.1299</v>
      </c>
      <c r="C31" t="n">
        <v>13.0927</v>
      </c>
    </row>
    <row r="32">
      <c r="A32" t="inlineStr">
        <is>
          <t>Direct Plan IDCW Option</t>
        </is>
      </c>
      <c r="B32" t="n">
        <v>13.1299</v>
      </c>
      <c r="C32" t="n">
        <v>13.0927</v>
      </c>
    </row>
    <row r="33">
      <c r="A33" t="inlineStr">
        <is>
          <t>Regular Plan Growth Option</t>
        </is>
      </c>
      <c r="B33" t="n">
        <v>13.1299</v>
      </c>
      <c r="C33" t="n">
        <v>13.0927</v>
      </c>
    </row>
    <row r="34">
      <c r="A34" t="inlineStr">
        <is>
          <t>Regular Plan IDCW Option</t>
        </is>
      </c>
      <c r="B34" t="n">
        <v>13.1299</v>
      </c>
      <c r="C34" t="n">
        <v>13.0927</v>
      </c>
    </row>
    <row r="36">
      <c r="A36" t="inlineStr">
        <is>
          <t xml:space="preserve">3. Total Dividend (Net) declared during the month </t>
        </is>
      </c>
      <c r="B36" s="34" t="inlineStr">
        <is>
          <t>NIL</t>
        </is>
      </c>
    </row>
    <row r="37">
      <c r="A37" t="inlineStr">
        <is>
          <t>4. Bonus was declared during the month</t>
        </is>
      </c>
      <c r="B37" s="34" t="inlineStr">
        <is>
          <t>NIL</t>
        </is>
      </c>
    </row>
    <row r="38" ht="58" customHeight="1">
      <c r="A38" s="48" t="inlineStr">
        <is>
          <t>5. Investment in Repo of Corporate Debt Securities during the month ended December 31, 2025</t>
        </is>
      </c>
      <c r="B38" s="34" t="inlineStr">
        <is>
          <t>NIL</t>
        </is>
      </c>
    </row>
    <row r="39" ht="43.5" customHeight="1">
      <c r="A39" s="48" t="inlineStr">
        <is>
          <t>6. Investment in foreign securities/ADRs/GDRs at the end of the month</t>
        </is>
      </c>
      <c r="B39" s="34" t="inlineStr">
        <is>
          <t>NIL</t>
        </is>
      </c>
    </row>
    <row r="40">
      <c r="A40" t="inlineStr">
        <is>
          <t>7. Average Portfolio Maturity</t>
        </is>
      </c>
      <c r="B40" s="51">
        <f>B55</f>
        <v/>
      </c>
    </row>
    <row r="41" ht="72.5" customHeight="1">
      <c r="A41" s="48" t="inlineStr">
        <is>
          <t>7. Total gross exposure to derivative instruments (excluding reversed positions) at the end of the month (Rs. in Lakhs)</t>
        </is>
      </c>
      <c r="B41" s="34" t="inlineStr">
        <is>
          <t>NIL</t>
        </is>
      </c>
    </row>
    <row r="42">
      <c r="B42" s="34" t="n"/>
    </row>
    <row r="43" ht="58" customHeight="1">
      <c r="A43" s="48" t="inlineStr">
        <is>
          <t>8. Margin Deposits includes Margin money placed on derivatives other than margin money placed with bank</t>
        </is>
      </c>
      <c r="B43" s="34" t="inlineStr">
        <is>
          <t>NIL</t>
        </is>
      </c>
    </row>
    <row r="44" ht="58" customHeight="1">
      <c r="A44" s="48" t="inlineStr">
        <is>
          <t>9. Value of investment made by other schemes under same management (Rs. In Lakhs)</t>
        </is>
      </c>
      <c r="B44" t="inlineStr">
        <is>
          <t>NIL</t>
        </is>
      </c>
    </row>
    <row r="45" ht="43.5" customHeight="1">
      <c r="A45" s="48" t="inlineStr">
        <is>
          <t>10. Number of instance of deviation In valuation of securities</t>
        </is>
      </c>
      <c r="B45" s="34" t="inlineStr">
        <is>
          <t>NIL</t>
        </is>
      </c>
    </row>
    <row r="46" ht="43.5" customHeight="1">
      <c r="A46" s="48" t="inlineStr">
        <is>
          <t>11. Total value and percentage of illiquid equity shares / securities</t>
        </is>
      </c>
      <c r="B46" s="34" t="inlineStr">
        <is>
          <t>NIL</t>
        </is>
      </c>
    </row>
    <row r="48">
      <c r="A48" t="inlineStr">
        <is>
          <t>Portfolio Information</t>
        </is>
      </c>
    </row>
    <row r="49">
      <c r="A49" s="52" t="inlineStr">
        <is>
          <t>Scheme Name :</t>
        </is>
      </c>
      <c r="B49" s="52" t="inlineStr">
        <is>
          <t>BHARAT Bond FOF - April 2032</t>
        </is>
      </c>
    </row>
    <row r="50">
      <c r="A50" s="52" t="inlineStr">
        <is>
          <t>Description (if any)</t>
        </is>
      </c>
      <c r="B50" s="52" t="inlineStr">
        <is>
          <t>Fund of funds scheme (Domestic)</t>
        </is>
      </c>
    </row>
    <row r="51">
      <c r="A51" s="52" t="n"/>
      <c r="B51" s="52" t="n"/>
    </row>
    <row r="52">
      <c r="A52" s="52" t="inlineStr">
        <is>
          <t>Annualised Portfolio YTM* :</t>
        </is>
      </c>
      <c r="B52" s="53" t="n">
        <v>7.028091733731542</v>
      </c>
    </row>
    <row r="53">
      <c r="A53" s="52" t="n"/>
      <c r="B53" s="52" t="n"/>
    </row>
    <row r="54">
      <c r="A54" s="52" t="inlineStr">
        <is>
          <t>Macaulay Duration</t>
        </is>
      </c>
      <c r="B54" s="54" t="n">
        <v>5.0474</v>
      </c>
    </row>
    <row r="55">
      <c r="A55" s="52" t="inlineStr">
        <is>
          <t>Residual Maturity</t>
        </is>
      </c>
      <c r="B55" s="54" t="n">
        <v>6.130561771383077</v>
      </c>
    </row>
    <row r="56">
      <c r="A56" s="52" t="n"/>
      <c r="B56" s="52" t="n"/>
    </row>
    <row r="57">
      <c r="A57" s="52" t="inlineStr">
        <is>
          <t xml:space="preserve">As on (Date) </t>
        </is>
      </c>
      <c r="B57" s="55" t="n">
        <v>46022</v>
      </c>
    </row>
    <row r="59" ht="70" customHeight="1">
      <c r="A59" s="76" t="inlineStr">
        <is>
          <t>Scheme Name</t>
        </is>
      </c>
      <c r="B59" s="76" t="inlineStr">
        <is>
          <t>Risk- O - Meter</t>
        </is>
      </c>
      <c r="C59" s="76" t="inlineStr">
        <is>
          <t>Benchmark of the Scheme</t>
        </is>
      </c>
      <c r="D59" s="76" t="inlineStr">
        <is>
          <t>Benchmark Risk-o-meter</t>
        </is>
      </c>
    </row>
    <row r="60" ht="70" customHeight="1">
      <c r="A60" s="76" t="inlineStr">
        <is>
          <t>Bharat Bond ETF FOF – April 2032</t>
        </is>
      </c>
      <c r="B60" s="76" t="n"/>
      <c r="C60" s="76" t="inlineStr">
        <is>
          <t>Nifty BHARAT Bond Index - April 2032</t>
        </is>
      </c>
      <c r="D60" s="76" t="n"/>
      <c r="E60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59.xml><?xml version="1.0" encoding="utf-8"?>
<worksheet xmlns="http://schemas.openxmlformats.org/spreadsheetml/2006/main">
  <sheetPr>
    <outlinePr summaryBelow="1" summaryRight="1"/>
    <pageSetUpPr/>
  </sheetPr>
  <dimension ref="A1:G87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 NIFTY ALPHA LOW VOLATILITY 30 INDEX FUND AS ON DECEMBER 31, 2025</t>
        </is>
      </c>
    </row>
    <row r="2" ht="35" customHeight="1">
      <c r="A2" s="75" t="inlineStr">
        <is>
          <t>(An Open-ended Scheme replicating Nifty Alpha Low Volatility 30 Index.)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HDFC Bank Ltd.</t>
        </is>
      </c>
      <c r="B8" s="30" t="inlineStr">
        <is>
          <t>INE040A01034</t>
        </is>
      </c>
      <c r="C8" s="30" t="inlineStr">
        <is>
          <t>Banks</t>
        </is>
      </c>
      <c r="D8" s="13" t="n">
        <v>60276</v>
      </c>
      <c r="E8" s="14" t="n">
        <v>597.46</v>
      </c>
      <c r="F8" s="15" t="n">
        <v>0.0472</v>
      </c>
      <c r="G8" s="15" t="n"/>
    </row>
    <row r="9">
      <c r="A9" s="12" t="inlineStr">
        <is>
          <t>ICICI Bank Ltd.</t>
        </is>
      </c>
      <c r="B9" s="30" t="inlineStr">
        <is>
          <t>INE090A01021</t>
        </is>
      </c>
      <c r="C9" s="30" t="inlineStr">
        <is>
          <t>Banks</t>
        </is>
      </c>
      <c r="D9" s="13" t="n">
        <v>40170</v>
      </c>
      <c r="E9" s="14" t="n">
        <v>539.4400000000001</v>
      </c>
      <c r="F9" s="15" t="n">
        <v>0.0427</v>
      </c>
      <c r="G9" s="15" t="n"/>
    </row>
    <row r="10">
      <c r="A10" s="12" t="inlineStr">
        <is>
          <t>SBI Life Insurance Company Ltd.</t>
        </is>
      </c>
      <c r="B10" s="30" t="inlineStr">
        <is>
          <t>INE123W01016</t>
        </is>
      </c>
      <c r="C10" s="30" t="inlineStr">
        <is>
          <t>Insurance</t>
        </is>
      </c>
      <c r="D10" s="13" t="n">
        <v>26487</v>
      </c>
      <c r="E10" s="14" t="n">
        <v>538.98</v>
      </c>
      <c r="F10" s="15" t="n">
        <v>0.0426</v>
      </c>
      <c r="G10" s="15" t="n"/>
    </row>
    <row r="11">
      <c r="A11" s="12" t="inlineStr">
        <is>
          <t>Maruti Suzuki India Ltd.</t>
        </is>
      </c>
      <c r="B11" s="30" t="inlineStr">
        <is>
          <t>INE585B01010</t>
        </is>
      </c>
      <c r="C11" s="30" t="inlineStr">
        <is>
          <t>Automobiles</t>
        </is>
      </c>
      <c r="D11" s="13" t="n">
        <v>3081</v>
      </c>
      <c r="E11" s="14" t="n">
        <v>514.4299999999999</v>
      </c>
      <c r="F11" s="15" t="n">
        <v>0.0407</v>
      </c>
      <c r="G11" s="15" t="n"/>
    </row>
    <row r="12">
      <c r="A12" s="12" t="inlineStr">
        <is>
          <t>State Bank of India</t>
        </is>
      </c>
      <c r="B12" s="30" t="inlineStr">
        <is>
          <t>INE062A01020</t>
        </is>
      </c>
      <c r="C12" s="30" t="inlineStr">
        <is>
          <t>Banks</t>
        </is>
      </c>
      <c r="D12" s="13" t="n">
        <v>52099</v>
      </c>
      <c r="E12" s="14" t="n">
        <v>511.72</v>
      </c>
      <c r="F12" s="15" t="n">
        <v>0.0405</v>
      </c>
      <c r="G12" s="15" t="n"/>
    </row>
    <row r="13">
      <c r="A13" s="12" t="inlineStr">
        <is>
          <t>Britannia Industries Ltd.</t>
        </is>
      </c>
      <c r="B13" s="30" t="inlineStr">
        <is>
          <t>INE216A01030</t>
        </is>
      </c>
      <c r="C13" s="30" t="inlineStr">
        <is>
          <t>Food Products</t>
        </is>
      </c>
      <c r="D13" s="13" t="n">
        <v>8018</v>
      </c>
      <c r="E13" s="14" t="n">
        <v>483.57</v>
      </c>
      <c r="F13" s="15" t="n">
        <v>0.0382</v>
      </c>
      <c r="G13" s="15" t="n"/>
    </row>
    <row r="14">
      <c r="A14" s="12" t="inlineStr">
        <is>
          <t>Eicher Motors Ltd.</t>
        </is>
      </c>
      <c r="B14" s="30" t="inlineStr">
        <is>
          <t>INE066A01021</t>
        </is>
      </c>
      <c r="C14" s="30" t="inlineStr">
        <is>
          <t>Automobiles</t>
        </is>
      </c>
      <c r="D14" s="13" t="n">
        <v>6525</v>
      </c>
      <c r="E14" s="14" t="n">
        <v>477.14</v>
      </c>
      <c r="F14" s="15" t="n">
        <v>0.0377</v>
      </c>
      <c r="G14" s="15" t="n"/>
    </row>
    <row r="15">
      <c r="A15" s="12" t="inlineStr">
        <is>
          <t>Reliance Industries Ltd.</t>
        </is>
      </c>
      <c r="B15" s="30" t="inlineStr">
        <is>
          <t>INE002A01018</t>
        </is>
      </c>
      <c r="C15" s="30" t="inlineStr">
        <is>
          <t>Petroleum Products</t>
        </is>
      </c>
      <c r="D15" s="13" t="n">
        <v>30077</v>
      </c>
      <c r="E15" s="14" t="n">
        <v>472.33</v>
      </c>
      <c r="F15" s="15" t="n">
        <v>0.0374</v>
      </c>
      <c r="G15" s="15" t="n"/>
    </row>
    <row r="16">
      <c r="A16" s="12" t="inlineStr">
        <is>
          <t>Bharti Airtel Ltd.</t>
        </is>
      </c>
      <c r="B16" s="30" t="inlineStr">
        <is>
          <t>INE397D01024</t>
        </is>
      </c>
      <c r="C16" s="30" t="inlineStr">
        <is>
          <t>Telecom - Services</t>
        </is>
      </c>
      <c r="D16" s="13" t="n">
        <v>22210</v>
      </c>
      <c r="E16" s="14" t="n">
        <v>467.65</v>
      </c>
      <c r="F16" s="15" t="n">
        <v>0.037</v>
      </c>
      <c r="G16" s="15" t="n"/>
    </row>
    <row r="17">
      <c r="A17" s="12" t="inlineStr">
        <is>
          <t>Asian Paints Ltd.</t>
        </is>
      </c>
      <c r="B17" s="30" t="inlineStr">
        <is>
          <t>INE021A01026</t>
        </is>
      </c>
      <c r="C17" s="30" t="inlineStr">
        <is>
          <t>Consumer Durables</t>
        </is>
      </c>
      <c r="D17" s="13" t="n">
        <v>16525</v>
      </c>
      <c r="E17" s="14" t="n">
        <v>457.66</v>
      </c>
      <c r="F17" s="15" t="n">
        <v>0.0362</v>
      </c>
      <c r="G17" s="15" t="n"/>
    </row>
    <row r="18">
      <c r="A18" s="12" t="inlineStr">
        <is>
          <t>Nestle India Ltd.</t>
        </is>
      </c>
      <c r="B18" s="30" t="inlineStr">
        <is>
          <t>INE239A01024</t>
        </is>
      </c>
      <c r="C18" s="30" t="inlineStr">
        <is>
          <t>Food Products</t>
        </is>
      </c>
      <c r="D18" s="13" t="n">
        <v>35410</v>
      </c>
      <c r="E18" s="14" t="n">
        <v>456.08</v>
      </c>
      <c r="F18" s="15" t="n">
        <v>0.0361</v>
      </c>
      <c r="G18" s="15" t="n"/>
    </row>
    <row r="19">
      <c r="A19" s="12" t="inlineStr">
        <is>
          <t>Titan Company Ltd.</t>
        </is>
      </c>
      <c r="B19" s="30" t="inlineStr">
        <is>
          <t>INE280A01028</t>
        </is>
      </c>
      <c r="C19" s="30" t="inlineStr">
        <is>
          <t>Consumer Durables</t>
        </is>
      </c>
      <c r="D19" s="13" t="n">
        <v>10880</v>
      </c>
      <c r="E19" s="14" t="n">
        <v>440.8</v>
      </c>
      <c r="F19" s="15" t="n">
        <v>0.0349</v>
      </c>
      <c r="G19" s="15" t="n"/>
    </row>
    <row r="20">
      <c r="A20" s="12" t="inlineStr">
        <is>
          <t>Bajaj Finance Ltd.</t>
        </is>
      </c>
      <c r="B20" s="30" t="inlineStr">
        <is>
          <t>INE296A01032</t>
        </is>
      </c>
      <c r="C20" s="30" t="inlineStr">
        <is>
          <t>Finance</t>
        </is>
      </c>
      <c r="D20" s="13" t="n">
        <v>43972</v>
      </c>
      <c r="E20" s="14" t="n">
        <v>433.92</v>
      </c>
      <c r="F20" s="15" t="n">
        <v>0.0343</v>
      </c>
      <c r="G20" s="15" t="n"/>
    </row>
    <row r="21">
      <c r="A21" s="12" t="inlineStr">
        <is>
          <t>Tata Consumer Products Ltd.</t>
        </is>
      </c>
      <c r="B21" s="30" t="inlineStr">
        <is>
          <t>INE192A01025</t>
        </is>
      </c>
      <c r="C21" s="30" t="inlineStr">
        <is>
          <t>Agricultural Food &amp; other Products</t>
        </is>
      </c>
      <c r="D21" s="13" t="n">
        <v>35755</v>
      </c>
      <c r="E21" s="14" t="n">
        <v>426.2</v>
      </c>
      <c r="F21" s="15" t="n">
        <v>0.0337</v>
      </c>
      <c r="G21" s="15" t="n"/>
    </row>
    <row r="22">
      <c r="A22" s="12" t="inlineStr">
        <is>
          <t>HDFC Life Insurance Company Ltd.</t>
        </is>
      </c>
      <c r="B22" s="30" t="inlineStr">
        <is>
          <t>INE795G01014</t>
        </is>
      </c>
      <c r="C22" s="30" t="inlineStr">
        <is>
          <t>Insurance</t>
        </is>
      </c>
      <c r="D22" s="13" t="n">
        <v>55962</v>
      </c>
      <c r="E22" s="14" t="n">
        <v>419.63</v>
      </c>
      <c r="F22" s="15" t="n">
        <v>0.0332</v>
      </c>
      <c r="G22" s="15" t="n"/>
    </row>
    <row r="23">
      <c r="A23" s="12" t="inlineStr">
        <is>
          <t>TVS Motor Company Ltd.</t>
        </is>
      </c>
      <c r="B23" s="30" t="inlineStr">
        <is>
          <t>INE494B01023</t>
        </is>
      </c>
      <c r="C23" s="30" t="inlineStr">
        <is>
          <t>Automobiles</t>
        </is>
      </c>
      <c r="D23" s="13" t="n">
        <v>11062</v>
      </c>
      <c r="E23" s="14" t="n">
        <v>411.48</v>
      </c>
      <c r="F23" s="15" t="n">
        <v>0.0325</v>
      </c>
      <c r="G23" s="15" t="n"/>
    </row>
    <row r="24">
      <c r="A24" s="12" t="inlineStr">
        <is>
          <t>Pidilite Industries Ltd.</t>
        </is>
      </c>
      <c r="B24" s="30" t="inlineStr">
        <is>
          <t>INE318A01026</t>
        </is>
      </c>
      <c r="C24" s="30" t="inlineStr">
        <is>
          <t>Chemicals &amp; Petrochemicals</t>
        </is>
      </c>
      <c r="D24" s="13" t="n">
        <v>27108</v>
      </c>
      <c r="E24" s="14" t="n">
        <v>401.85</v>
      </c>
      <c r="F24" s="15" t="n">
        <v>0.0318</v>
      </c>
      <c r="G24" s="15" t="n"/>
    </row>
    <row r="25">
      <c r="A25" s="12" t="inlineStr">
        <is>
          <t>Max Financial Services Ltd.</t>
        </is>
      </c>
      <c r="B25" s="30" t="inlineStr">
        <is>
          <t>INE180A01020</t>
        </is>
      </c>
      <c r="C25" s="30" t="inlineStr">
        <is>
          <t>Insurance</t>
        </is>
      </c>
      <c r="D25" s="13" t="n">
        <v>23303</v>
      </c>
      <c r="E25" s="14" t="n">
        <v>389.58</v>
      </c>
      <c r="F25" s="15" t="n">
        <v>0.0308</v>
      </c>
      <c r="G25" s="15" t="n"/>
    </row>
    <row r="26">
      <c r="A26" s="12" t="inlineStr">
        <is>
          <t>The Federal Bank Ltd.</t>
        </is>
      </c>
      <c r="B26" s="30" t="inlineStr">
        <is>
          <t>INE171A01029</t>
        </is>
      </c>
      <c r="C26" s="30" t="inlineStr">
        <is>
          <t>Banks</t>
        </is>
      </c>
      <c r="D26" s="13" t="n">
        <v>144209</v>
      </c>
      <c r="E26" s="14" t="n">
        <v>385.18</v>
      </c>
      <c r="F26" s="15" t="n">
        <v>0.0305</v>
      </c>
      <c r="G26" s="15" t="n"/>
    </row>
    <row r="27">
      <c r="A27" s="12" t="inlineStr">
        <is>
          <t>Kotak Mahindra Bank Ltd.</t>
        </is>
      </c>
      <c r="B27" s="30" t="inlineStr">
        <is>
          <t>INE237A01028</t>
        </is>
      </c>
      <c r="C27" s="30" t="inlineStr">
        <is>
          <t>Banks</t>
        </is>
      </c>
      <c r="D27" s="13" t="n">
        <v>17483</v>
      </c>
      <c r="E27" s="14" t="n">
        <v>384.82</v>
      </c>
      <c r="F27" s="15" t="n">
        <v>0.0304</v>
      </c>
      <c r="G27" s="15" t="n"/>
    </row>
    <row r="28">
      <c r="A28" s="12" t="inlineStr">
        <is>
          <t>Bajaj Finserv Ltd.</t>
        </is>
      </c>
      <c r="B28" s="30" t="inlineStr">
        <is>
          <t>INE918I01026</t>
        </is>
      </c>
      <c r="C28" s="30" t="inlineStr">
        <is>
          <t>Finance</t>
        </is>
      </c>
      <c r="D28" s="13" t="n">
        <v>18837</v>
      </c>
      <c r="E28" s="14" t="n">
        <v>384.26</v>
      </c>
      <c r="F28" s="15" t="n">
        <v>0.0304</v>
      </c>
      <c r="G28" s="15" t="n"/>
    </row>
    <row r="29">
      <c r="A29" s="12" t="inlineStr">
        <is>
          <t>Sun Pharmaceutical Industries Ltd.</t>
        </is>
      </c>
      <c r="B29" s="30" t="inlineStr">
        <is>
          <t>INE044A01036</t>
        </is>
      </c>
      <c r="C29" s="30" t="inlineStr">
        <is>
          <t>Pharmaceuticals &amp; Biotechnology</t>
        </is>
      </c>
      <c r="D29" s="13" t="n">
        <v>22115</v>
      </c>
      <c r="E29" s="14" t="n">
        <v>380.31</v>
      </c>
      <c r="F29" s="15" t="n">
        <v>0.0301</v>
      </c>
      <c r="G29" s="15" t="n"/>
    </row>
    <row r="30">
      <c r="A30" s="12" t="inlineStr">
        <is>
          <t>Apollo Hospitals Enterprise Ltd.</t>
        </is>
      </c>
      <c r="B30" s="30" t="inlineStr">
        <is>
          <t>INE437A01024</t>
        </is>
      </c>
      <c r="C30" s="30" t="inlineStr">
        <is>
          <t>Healthcare Services</t>
        </is>
      </c>
      <c r="D30" s="13" t="n">
        <v>5286</v>
      </c>
      <c r="E30" s="14" t="n">
        <v>372.27</v>
      </c>
      <c r="F30" s="15" t="n">
        <v>0.0294</v>
      </c>
      <c r="G30" s="15" t="n"/>
    </row>
    <row r="31">
      <c r="A31" s="12" t="inlineStr">
        <is>
          <t>Dr. Reddy's Laboratories Ltd.</t>
        </is>
      </c>
      <c r="B31" s="30" t="inlineStr">
        <is>
          <t>INE089A01031</t>
        </is>
      </c>
      <c r="C31" s="30" t="inlineStr">
        <is>
          <t>Pharmaceuticals &amp; Biotechnology</t>
        </is>
      </c>
      <c r="D31" s="13" t="n">
        <v>27747</v>
      </c>
      <c r="E31" s="14" t="n">
        <v>352.78</v>
      </c>
      <c r="F31" s="15" t="n">
        <v>0.0279</v>
      </c>
      <c r="G31" s="15" t="n"/>
    </row>
    <row r="32">
      <c r="A32" s="12" t="inlineStr">
        <is>
          <t>Marico Ltd.</t>
        </is>
      </c>
      <c r="B32" s="30" t="inlineStr">
        <is>
          <t>INE196A01026</t>
        </is>
      </c>
      <c r="C32" s="30" t="inlineStr">
        <is>
          <t>Agricultural Food &amp; other Products</t>
        </is>
      </c>
      <c r="D32" s="13" t="n">
        <v>46957</v>
      </c>
      <c r="E32" s="14" t="n">
        <v>352.46</v>
      </c>
      <c r="F32" s="15" t="n">
        <v>0.0279</v>
      </c>
      <c r="G32" s="15" t="n"/>
    </row>
    <row r="33">
      <c r="A33" s="12" t="inlineStr">
        <is>
          <t>Torrent Pharmaceuticals Ltd.</t>
        </is>
      </c>
      <c r="B33" s="30" t="inlineStr">
        <is>
          <t>INE685A01028</t>
        </is>
      </c>
      <c r="C33" s="30" t="inlineStr">
        <is>
          <t>Pharmaceuticals &amp; Biotechnology</t>
        </is>
      </c>
      <c r="D33" s="13" t="n">
        <v>9134</v>
      </c>
      <c r="E33" s="14" t="n">
        <v>351.66</v>
      </c>
      <c r="F33" s="15" t="n">
        <v>0.0278</v>
      </c>
      <c r="G33" s="15" t="n"/>
    </row>
    <row r="34">
      <c r="A34" s="12" t="inlineStr">
        <is>
          <t>Ultratech Cement Ltd.</t>
        </is>
      </c>
      <c r="B34" s="30" t="inlineStr">
        <is>
          <t>INE481G01011</t>
        </is>
      </c>
      <c r="C34" s="30" t="inlineStr">
        <is>
          <t>Cement &amp; Cement Products</t>
        </is>
      </c>
      <c r="D34" s="13" t="n">
        <v>2977</v>
      </c>
      <c r="E34" s="14" t="n">
        <v>350.81</v>
      </c>
      <c r="F34" s="15" t="n">
        <v>0.0277</v>
      </c>
      <c r="G34" s="15" t="n"/>
    </row>
    <row r="35">
      <c r="A35" s="12" t="inlineStr">
        <is>
          <t>Grasim Industries Ltd.</t>
        </is>
      </c>
      <c r="B35" s="30" t="inlineStr">
        <is>
          <t>INE047A01021</t>
        </is>
      </c>
      <c r="C35" s="30" t="inlineStr">
        <is>
          <t>Cement &amp; Cement Products</t>
        </is>
      </c>
      <c r="D35" s="13" t="n">
        <v>11778</v>
      </c>
      <c r="E35" s="14" t="n">
        <v>333.2</v>
      </c>
      <c r="F35" s="15" t="n">
        <v>0.0263</v>
      </c>
      <c r="G35" s="15" t="n"/>
    </row>
    <row r="36">
      <c r="A36" s="12" t="inlineStr">
        <is>
          <t>Shree Cement Ltd.</t>
        </is>
      </c>
      <c r="B36" s="30" t="inlineStr">
        <is>
          <t>INE070A01015</t>
        </is>
      </c>
      <c r="C36" s="30" t="inlineStr">
        <is>
          <t>Cement &amp; Cement Products</t>
        </is>
      </c>
      <c r="D36" s="13" t="n">
        <v>1168</v>
      </c>
      <c r="E36" s="14" t="n">
        <v>310.4</v>
      </c>
      <c r="F36" s="15" t="n">
        <v>0.0245</v>
      </c>
      <c r="G36" s="15" t="n"/>
    </row>
    <row r="37">
      <c r="A37" s="12" t="inlineStr">
        <is>
          <t>SBI Cards &amp; Payment Services Ltd.</t>
        </is>
      </c>
      <c r="B37" s="30" t="inlineStr">
        <is>
          <t>INE018E01016</t>
        </is>
      </c>
      <c r="C37" s="30" t="inlineStr">
        <is>
          <t>Finance</t>
        </is>
      </c>
      <c r="D37" s="13" t="n">
        <v>26153</v>
      </c>
      <c r="E37" s="14" t="n">
        <v>225.36</v>
      </c>
      <c r="F37" s="15" t="n">
        <v>0.0178</v>
      </c>
      <c r="G37" s="15" t="n"/>
    </row>
    <row r="38">
      <c r="A38" s="16" t="inlineStr">
        <is>
          <t>Sub Total</t>
        </is>
      </c>
      <c r="B38" s="31" t="n"/>
      <c r="C38" s="31" t="n"/>
      <c r="D38" s="17" t="n"/>
      <c r="E38" s="37" t="n">
        <v>12623.43</v>
      </c>
      <c r="F38" s="38" t="n">
        <v>0.9982</v>
      </c>
      <c r="G38" s="20" t="n"/>
    </row>
    <row r="39">
      <c r="A39" s="16" t="n"/>
      <c r="B39" s="31" t="n"/>
      <c r="C39" s="31" t="n"/>
      <c r="D39" s="17" t="n"/>
      <c r="E39" s="41" t="n"/>
      <c r="F39" s="20" t="n"/>
      <c r="G39" s="20" t="n"/>
    </row>
    <row r="40">
      <c r="A40" s="16" t="n"/>
      <c r="B40" s="31" t="n"/>
      <c r="C40" s="31" t="n"/>
      <c r="D40" s="17" t="n"/>
      <c r="E40" s="41" t="n"/>
      <c r="F40" s="20" t="n"/>
      <c r="G40" s="20" t="n"/>
    </row>
    <row r="41">
      <c r="A41" s="16" t="n"/>
      <c r="B41" s="31" t="n"/>
      <c r="C41" s="31" t="n"/>
      <c r="D41" s="17" t="n"/>
      <c r="E41" s="41" t="n"/>
      <c r="F41" s="20" t="n"/>
      <c r="G41" s="20" t="n"/>
    </row>
    <row r="42">
      <c r="A42" s="16" t="n"/>
      <c r="B42" s="31" t="n"/>
      <c r="C42" s="31" t="n"/>
      <c r="D42" s="17" t="n"/>
      <c r="E42" s="41" t="n"/>
      <c r="F42" s="20" t="n"/>
      <c r="G42" s="20" t="n"/>
    </row>
    <row r="43">
      <c r="A43" s="16" t="n"/>
      <c r="B43" s="31" t="n"/>
      <c r="C43" s="31" t="n"/>
      <c r="D43" s="17" t="n"/>
      <c r="E43" s="41" t="n"/>
      <c r="F43" s="20" t="n"/>
      <c r="G43" s="20" t="n"/>
    </row>
    <row r="44">
      <c r="A44" s="60" t="inlineStr">
        <is>
          <t>Debt Instruments</t>
        </is>
      </c>
      <c r="B44" s="31" t="n"/>
      <c r="C44" s="31" t="n"/>
      <c r="D44" s="17" t="n"/>
      <c r="E44" s="41" t="n"/>
      <c r="F44" s="20" t="n"/>
      <c r="G44" s="20" t="n"/>
    </row>
    <row r="45">
      <c r="A45" s="60" t="inlineStr">
        <is>
          <t>(a) Non-convertible Preference share</t>
        </is>
      </c>
      <c r="B45" s="30" t="n"/>
      <c r="C45" s="30" t="n"/>
      <c r="D45" s="13" t="n"/>
      <c r="E45" s="14" t="n"/>
      <c r="F45" s="15" t="n"/>
      <c r="G45" s="15" t="n"/>
    </row>
    <row r="46">
      <c r="A46" s="60" t="inlineStr">
        <is>
          <t>Listed / Awaiting listing on Stock Exchanges</t>
        </is>
      </c>
      <c r="B46" s="30" t="n"/>
      <c r="C46" s="30" t="n"/>
      <c r="D46" s="13" t="n"/>
      <c r="E46" s="14" t="n"/>
      <c r="F46" s="15" t="n"/>
      <c r="G46" s="15" t="n"/>
    </row>
    <row r="47">
      <c r="A47" s="12" t="inlineStr">
        <is>
          <t>6% TVS MOTOR CO LTD NCRPS 01-09-2026</t>
        </is>
      </c>
      <c r="B47" s="30" t="inlineStr">
        <is>
          <t>INE494B04019</t>
        </is>
      </c>
      <c r="C47" s="30" t="inlineStr">
        <is>
          <t>Automobiles</t>
        </is>
      </c>
      <c r="D47" s="13" t="n">
        <v>61648</v>
      </c>
      <c r="E47" s="14" t="n">
        <v>6.28</v>
      </c>
      <c r="F47" s="15" t="n">
        <v>0.0005</v>
      </c>
      <c r="G47" s="15" t="n">
        <v>0.06105</v>
      </c>
    </row>
    <row r="48">
      <c r="A48" s="16" t="inlineStr">
        <is>
          <t>Sub Total</t>
        </is>
      </c>
      <c r="B48" s="31" t="n"/>
      <c r="C48" s="31" t="n"/>
      <c r="D48" s="17" t="n"/>
      <c r="E48" s="37" t="n">
        <v>6.28</v>
      </c>
      <c r="F48" s="38" t="n">
        <v>0.0005</v>
      </c>
      <c r="G48" s="20" t="n"/>
    </row>
    <row r="49">
      <c r="A49" s="21" t="inlineStr">
        <is>
          <t>TOTAL</t>
        </is>
      </c>
      <c r="B49" s="32" t="n"/>
      <c r="C49" s="32" t="n"/>
      <c r="D49" s="22" t="n"/>
      <c r="E49" s="27" t="n">
        <v>12629.71</v>
      </c>
      <c r="F49" s="28" t="n">
        <v>0.9987</v>
      </c>
      <c r="G49" s="20" t="n"/>
    </row>
    <row r="50">
      <c r="A50" s="12" t="n"/>
      <c r="B50" s="30" t="n"/>
      <c r="C50" s="30" t="n"/>
      <c r="D50" s="13" t="n"/>
      <c r="E50" s="14" t="n"/>
      <c r="F50" s="15" t="n"/>
      <c r="G50" s="15" t="n"/>
    </row>
    <row r="51">
      <c r="A51" s="12" t="n"/>
      <c r="B51" s="30" t="n"/>
      <c r="C51" s="30" t="n"/>
      <c r="D51" s="13" t="n"/>
      <c r="E51" s="14" t="n"/>
      <c r="F51" s="15" t="n"/>
      <c r="G51" s="15" t="n"/>
    </row>
    <row r="52">
      <c r="A52" s="16" t="inlineStr">
        <is>
          <t>TREPS / Reverse Repo</t>
        </is>
      </c>
      <c r="B52" s="30" t="n"/>
      <c r="C52" s="30" t="n"/>
      <c r="D52" s="13" t="n"/>
      <c r="E52" s="14" t="n"/>
      <c r="F52" s="15" t="n"/>
      <c r="G52" s="15" t="n"/>
    </row>
    <row r="53">
      <c r="A53" s="12" t="inlineStr">
        <is>
          <t>Clearing Corporation of India Ltd.</t>
        </is>
      </c>
      <c r="B53" s="30" t="n"/>
      <c r="C53" s="30" t="n"/>
      <c r="D53" s="13" t="n"/>
      <c r="E53" s="14" t="n">
        <v>27</v>
      </c>
      <c r="F53" s="15" t="n">
        <v>0.0021</v>
      </c>
      <c r="G53" s="15" t="n">
        <v>0.053335</v>
      </c>
    </row>
    <row r="54">
      <c r="A54" s="16" t="inlineStr">
        <is>
          <t>Sub Total</t>
        </is>
      </c>
      <c r="B54" s="31" t="n"/>
      <c r="C54" s="31" t="n"/>
      <c r="D54" s="17" t="n"/>
      <c r="E54" s="37" t="n">
        <v>27</v>
      </c>
      <c r="F54" s="38" t="n">
        <v>0.0021</v>
      </c>
      <c r="G54" s="20" t="n"/>
    </row>
    <row r="55">
      <c r="A55" s="12" t="n"/>
      <c r="B55" s="30" t="n"/>
      <c r="C55" s="30" t="n"/>
      <c r="D55" s="13" t="n"/>
      <c r="E55" s="14" t="n"/>
      <c r="F55" s="15" t="n"/>
      <c r="G55" s="15" t="n"/>
    </row>
    <row r="56">
      <c r="A56" s="21" t="inlineStr">
        <is>
          <t>TOTAL</t>
        </is>
      </c>
      <c r="B56" s="32" t="n"/>
      <c r="C56" s="32" t="n"/>
      <c r="D56" s="22" t="n"/>
      <c r="E56" s="18" t="n">
        <v>27</v>
      </c>
      <c r="F56" s="19" t="n">
        <v>0.0021</v>
      </c>
      <c r="G56" s="20" t="n"/>
    </row>
    <row r="57">
      <c r="A57" s="12" t="inlineStr">
        <is>
          <t>Accrued Interest</t>
        </is>
      </c>
      <c r="B57" s="30" t="n"/>
      <c r="C57" s="30" t="n"/>
      <c r="D57" s="13" t="n"/>
      <c r="E57" s="14" t="n">
        <v>0.0039448</v>
      </c>
      <c r="F57" s="15" t="n">
        <v>0</v>
      </c>
      <c r="G57" s="15" t="n"/>
    </row>
    <row r="58">
      <c r="A58" s="12" t="inlineStr">
        <is>
          <t>Net Receivables/(Payables)</t>
        </is>
      </c>
      <c r="B58" s="30" t="n"/>
      <c r="C58" s="30" t="n"/>
      <c r="D58" s="13" t="n"/>
      <c r="E58" s="23" t="n">
        <v>-10.8339448</v>
      </c>
      <c r="F58" s="24" t="n">
        <v>-0.0008</v>
      </c>
      <c r="G58" s="15" t="n">
        <v>0.053335</v>
      </c>
    </row>
    <row r="59">
      <c r="A59" s="25" t="inlineStr">
        <is>
          <t>GRAND TOTAL</t>
        </is>
      </c>
      <c r="B59" s="33" t="n"/>
      <c r="C59" s="33" t="n"/>
      <c r="D59" s="26" t="n"/>
      <c r="E59" s="27" t="n">
        <v>12645.88</v>
      </c>
      <c r="F59" s="28" t="n">
        <v>1</v>
      </c>
      <c r="G59" s="28" t="n"/>
    </row>
    <row r="64">
      <c r="A64" s="74" t="inlineStr">
        <is>
          <t>Notes:</t>
        </is>
      </c>
    </row>
    <row r="65">
      <c r="A65" s="48" t="inlineStr">
        <is>
          <t>1. Security in default beyond its maturiy date</t>
        </is>
      </c>
      <c r="B65" s="34" t="inlineStr">
        <is>
          <t>NIL</t>
        </is>
      </c>
    </row>
    <row r="66">
      <c r="A66" t="inlineStr">
        <is>
          <t>2. NAV at the beginning of the period (Rs. per unit)</t>
        </is>
      </c>
    </row>
    <row r="67">
      <c r="A67" t="inlineStr">
        <is>
          <t>Plan /option (Face Value 10)</t>
        </is>
      </c>
      <c r="B67" t="inlineStr">
        <is>
          <t>As on</t>
        </is>
      </c>
      <c r="C67" t="inlineStr">
        <is>
          <t>As on</t>
        </is>
      </c>
    </row>
    <row r="68">
      <c r="B68" s="49" t="n">
        <v>45989</v>
      </c>
      <c r="C68" s="49" t="n">
        <v>46022</v>
      </c>
    </row>
    <row r="69">
      <c r="A69" t="inlineStr">
        <is>
          <t>Direct Plan  Growth Option</t>
        </is>
      </c>
      <c r="B69" t="n">
        <v>10.1607</v>
      </c>
      <c r="C69" t="n">
        <v>10.1732</v>
      </c>
    </row>
    <row r="70">
      <c r="A70" t="inlineStr">
        <is>
          <t>Direct Plan IDCW Option</t>
        </is>
      </c>
      <c r="B70" t="n">
        <v>10.1607</v>
      </c>
      <c r="C70" t="n">
        <v>10.1732</v>
      </c>
    </row>
    <row r="71">
      <c r="A71" t="inlineStr">
        <is>
          <t>Regular Plan  Growth Option</t>
        </is>
      </c>
      <c r="B71" t="n">
        <v>10.0444</v>
      </c>
      <c r="C71" t="n">
        <v>10.0503</v>
      </c>
    </row>
    <row r="72">
      <c r="A72" t="inlineStr">
        <is>
          <t>Regular Plan IDCW Option</t>
        </is>
      </c>
      <c r="B72" t="n">
        <v>10.0444</v>
      </c>
      <c r="C72" t="n">
        <v>10.0503</v>
      </c>
    </row>
    <row r="74">
      <c r="A74" t="inlineStr">
        <is>
          <t xml:space="preserve">3. Total Dividend (Net) declared during the month </t>
        </is>
      </c>
      <c r="B74" s="34" t="inlineStr">
        <is>
          <t>NIL</t>
        </is>
      </c>
    </row>
    <row r="75">
      <c r="A75" t="inlineStr">
        <is>
          <t>4. Bonus was declared during the month</t>
        </is>
      </c>
      <c r="B75" s="34" t="inlineStr">
        <is>
          <t>NIL</t>
        </is>
      </c>
    </row>
    <row r="76" ht="29" customHeight="1">
      <c r="A76" s="48" t="inlineStr">
        <is>
          <t>5. Investment in Repo of Corporate Debt Securities during the month ended December 31, 2025</t>
        </is>
      </c>
      <c r="B76" s="34" t="inlineStr">
        <is>
          <t>NIL</t>
        </is>
      </c>
    </row>
    <row r="77" ht="29" customHeight="1">
      <c r="A77" s="48" t="inlineStr">
        <is>
          <t>6. Investment in foreign securities/ADRs/GDRs at the end of the month</t>
        </is>
      </c>
      <c r="B77" s="34" t="inlineStr">
        <is>
          <t>NIL</t>
        </is>
      </c>
    </row>
    <row r="78">
      <c r="A78" t="inlineStr">
        <is>
          <t>7. Portfolio Turnover Ratio</t>
        </is>
      </c>
      <c r="B78" s="51" t="n">
        <v>1.0562</v>
      </c>
    </row>
    <row r="79" ht="43.5" customHeight="1">
      <c r="A79" s="48" t="inlineStr">
        <is>
          <t>8. Total gross exposure to derivative instruments (excluding reversed positions) at the end of the month (Rs. in Lakhs)</t>
        </is>
      </c>
      <c r="B79" s="34" t="inlineStr">
        <is>
          <t>NIL</t>
        </is>
      </c>
    </row>
    <row r="80">
      <c r="B80" s="34" t="n"/>
    </row>
    <row r="81" ht="29" customHeight="1">
      <c r="A81" s="48" t="inlineStr">
        <is>
          <t>9. Margin Deposits includes Margin money placed on derivatives other than margin money placed with bank</t>
        </is>
      </c>
      <c r="B81" s="34" t="inlineStr">
        <is>
          <t>NIL</t>
        </is>
      </c>
    </row>
    <row r="82" ht="29" customHeight="1">
      <c r="A82" s="48" t="inlineStr">
        <is>
          <t>10. Value of investment made by other schemes under same management (Rs. In Lakhs)</t>
        </is>
      </c>
      <c r="B82" t="inlineStr">
        <is>
          <t>NIL</t>
        </is>
      </c>
    </row>
    <row r="83" ht="29" customHeight="1">
      <c r="A83" s="48" t="inlineStr">
        <is>
          <t>11. Number of instance of deviation In valuation of securities</t>
        </is>
      </c>
      <c r="B83" s="34" t="inlineStr">
        <is>
          <t>NIL</t>
        </is>
      </c>
    </row>
    <row r="84" ht="29" customHeight="1">
      <c r="A84" s="48" t="inlineStr">
        <is>
          <t>12. Total value and percentage of illiquid equity shares / securities</t>
        </is>
      </c>
      <c r="B84" s="34" t="inlineStr">
        <is>
          <t>NIL</t>
        </is>
      </c>
    </row>
    <row r="86" ht="70" customHeight="1">
      <c r="A86" s="76" t="inlineStr">
        <is>
          <t>Scheme Name</t>
        </is>
      </c>
      <c r="B86" s="76" t="inlineStr">
        <is>
          <t>Risk- O - Meter</t>
        </is>
      </c>
      <c r="C86" s="76" t="inlineStr">
        <is>
          <t>Benchmark of the Scheme</t>
        </is>
      </c>
      <c r="D86" s="76" t="inlineStr">
        <is>
          <t>Benchmark Risk-o-meter</t>
        </is>
      </c>
    </row>
    <row r="87" ht="70" customHeight="1">
      <c r="A87" s="76" t="inlineStr">
        <is>
          <t>Edelweiss Nifty Alpha Low Volatility 30 Index Fund</t>
        </is>
      </c>
      <c r="B87" s="76" t="n"/>
      <c r="C87" s="76" t="inlineStr">
        <is>
          <t>Nifty Alpha Low Volatility 30 Index</t>
        </is>
      </c>
      <c r="D87" s="76" t="n"/>
      <c r="E87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36"/>
  <sheetViews>
    <sheetView showGridLines="0" workbookViewId="0">
      <pane ySplit="4" topLeftCell="A113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SMALL CAP FUND AS ON DECEMBER 31, 2025</t>
        </is>
      </c>
    </row>
    <row r="2" ht="35" customHeight="1">
      <c r="A2" s="75" t="inlineStr">
        <is>
          <t>(An open ended equity scheme predominantly investing in small cap stocks)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City Union Bank Ltd.</t>
        </is>
      </c>
      <c r="B8" s="30" t="inlineStr">
        <is>
          <t>INE491A01021</t>
        </is>
      </c>
      <c r="C8" s="30" t="inlineStr">
        <is>
          <t>Banks</t>
        </is>
      </c>
      <c r="D8" s="13" t="n">
        <v>6944731</v>
      </c>
      <c r="E8" s="14" t="n">
        <v>20195.28</v>
      </c>
      <c r="F8" s="15" t="n">
        <v>0.037</v>
      </c>
      <c r="G8" s="15" t="n"/>
    </row>
    <row r="9">
      <c r="A9" s="12" t="inlineStr">
        <is>
          <t>Karur Vysya Bank Ltd.</t>
        </is>
      </c>
      <c r="B9" s="30" t="inlineStr">
        <is>
          <t>INE036D01028</t>
        </is>
      </c>
      <c r="C9" s="30" t="inlineStr">
        <is>
          <t>Banks</t>
        </is>
      </c>
      <c r="D9" s="13" t="n">
        <v>5508963</v>
      </c>
      <c r="E9" s="14" t="n">
        <v>14534.3</v>
      </c>
      <c r="F9" s="15" t="n">
        <v>0.0266</v>
      </c>
      <c r="G9" s="15" t="n"/>
    </row>
    <row r="10">
      <c r="A10" s="12" t="inlineStr">
        <is>
          <t>Multi Commodity Exchange Of India Ltd.</t>
        </is>
      </c>
      <c r="B10" s="30" t="inlineStr">
        <is>
          <t>INE745G01035</t>
        </is>
      </c>
      <c r="C10" s="30" t="inlineStr">
        <is>
          <t>Capital Markets</t>
        </is>
      </c>
      <c r="D10" s="13" t="n">
        <v>129276</v>
      </c>
      <c r="E10" s="14" t="n">
        <v>14396.18</v>
      </c>
      <c r="F10" s="15" t="n">
        <v>0.0264</v>
      </c>
      <c r="G10" s="15" t="n"/>
    </row>
    <row r="11">
      <c r="A11" s="12" t="inlineStr">
        <is>
          <t>UNO Minda Ltd.</t>
        </is>
      </c>
      <c r="B11" s="30" t="inlineStr">
        <is>
          <t>INE405E01023</t>
        </is>
      </c>
      <c r="C11" s="30" t="inlineStr">
        <is>
          <t>Auto Components</t>
        </is>
      </c>
      <c r="D11" s="13" t="n">
        <v>1071929</v>
      </c>
      <c r="E11" s="14" t="n">
        <v>13782.86</v>
      </c>
      <c r="F11" s="15" t="n">
        <v>0.0252</v>
      </c>
      <c r="G11" s="15" t="n"/>
    </row>
    <row r="12">
      <c r="A12" s="12" t="inlineStr">
        <is>
          <t>Navin Fluorine International Ltd.</t>
        </is>
      </c>
      <c r="B12" s="30" t="inlineStr">
        <is>
          <t>INE048G01026</t>
        </is>
      </c>
      <c r="C12" s="30" t="inlineStr">
        <is>
          <t>Chemicals &amp; Petrochemicals</t>
        </is>
      </c>
      <c r="D12" s="13" t="n">
        <v>210627</v>
      </c>
      <c r="E12" s="14" t="n">
        <v>12469.12</v>
      </c>
      <c r="F12" s="15" t="n">
        <v>0.0228</v>
      </c>
      <c r="G12" s="15" t="n"/>
    </row>
    <row r="13">
      <c r="A13" s="12" t="inlineStr">
        <is>
          <t>KEI Industries Ltd.</t>
        </is>
      </c>
      <c r="B13" s="30" t="inlineStr">
        <is>
          <t>INE878B01027</t>
        </is>
      </c>
      <c r="C13" s="30" t="inlineStr">
        <is>
          <t>Industrial Products</t>
        </is>
      </c>
      <c r="D13" s="13" t="n">
        <v>278087</v>
      </c>
      <c r="E13" s="14" t="n">
        <v>12403.24</v>
      </c>
      <c r="F13" s="15" t="n">
        <v>0.0227</v>
      </c>
      <c r="G13" s="15" t="n"/>
    </row>
    <row r="14">
      <c r="A14" s="12" t="inlineStr">
        <is>
          <t>Indian Bank</t>
        </is>
      </c>
      <c r="B14" s="30" t="inlineStr">
        <is>
          <t>INE562A01011</t>
        </is>
      </c>
      <c r="C14" s="30" t="inlineStr">
        <is>
          <t>Banks</t>
        </is>
      </c>
      <c r="D14" s="13" t="n">
        <v>1455669</v>
      </c>
      <c r="E14" s="14" t="n">
        <v>12187.59</v>
      </c>
      <c r="F14" s="15" t="n">
        <v>0.0223</v>
      </c>
      <c r="G14" s="15" t="n"/>
    </row>
    <row r="15">
      <c r="A15" s="12" t="inlineStr">
        <is>
          <t>Radico Khaitan Ltd.</t>
        </is>
      </c>
      <c r="B15" s="30" t="inlineStr">
        <is>
          <t>INE944F01028</t>
        </is>
      </c>
      <c r="C15" s="30" t="inlineStr">
        <is>
          <t>Beverages</t>
        </is>
      </c>
      <c r="D15" s="13" t="n">
        <v>368618</v>
      </c>
      <c r="E15" s="14" t="n">
        <v>12158.5</v>
      </c>
      <c r="F15" s="15" t="n">
        <v>0.0223</v>
      </c>
      <c r="G15" s="15" t="n"/>
    </row>
    <row r="16">
      <c r="A16" s="12" t="inlineStr">
        <is>
          <t>Century Plyboards (India) Ltd.</t>
        </is>
      </c>
      <c r="B16" s="30" t="inlineStr">
        <is>
          <t>INE348B01021</t>
        </is>
      </c>
      <c r="C16" s="30" t="inlineStr">
        <is>
          <t>Consumer Durables</t>
        </is>
      </c>
      <c r="D16" s="13" t="n">
        <v>1388915</v>
      </c>
      <c r="E16" s="14" t="n">
        <v>11511.33</v>
      </c>
      <c r="F16" s="15" t="n">
        <v>0.0211</v>
      </c>
      <c r="G16" s="15" t="n"/>
    </row>
    <row r="17">
      <c r="A17" s="12" t="inlineStr">
        <is>
          <t>PNB Housing Finance Ltd.</t>
        </is>
      </c>
      <c r="B17" s="30" t="inlineStr">
        <is>
          <t>INE572E01012</t>
        </is>
      </c>
      <c r="C17" s="30" t="inlineStr">
        <is>
          <t>Finance</t>
        </is>
      </c>
      <c r="D17" s="13" t="n">
        <v>1164274</v>
      </c>
      <c r="E17" s="14" t="n">
        <v>11078.07</v>
      </c>
      <c r="F17" s="15" t="n">
        <v>0.0203</v>
      </c>
      <c r="G17" s="15" t="n"/>
    </row>
    <row r="18">
      <c r="A18" s="12" t="inlineStr">
        <is>
          <t>Krishna Inst of Medical Sciences Ltd.</t>
        </is>
      </c>
      <c r="B18" s="30" t="inlineStr">
        <is>
          <t>INE967H01025</t>
        </is>
      </c>
      <c r="C18" s="30" t="inlineStr">
        <is>
          <t>Healthcare Services</t>
        </is>
      </c>
      <c r="D18" s="13" t="n">
        <v>1754462</v>
      </c>
      <c r="E18" s="14" t="n">
        <v>10677.66</v>
      </c>
      <c r="F18" s="15" t="n">
        <v>0.0196</v>
      </c>
      <c r="G18" s="15" t="n"/>
    </row>
    <row r="19">
      <c r="A19" s="12" t="inlineStr">
        <is>
          <t>APL Apollo Tubes Ltd.</t>
        </is>
      </c>
      <c r="B19" s="30" t="inlineStr">
        <is>
          <t>INE702C01027</t>
        </is>
      </c>
      <c r="C19" s="30" t="inlineStr">
        <is>
          <t>Industrial Products</t>
        </is>
      </c>
      <c r="D19" s="13" t="n">
        <v>554193</v>
      </c>
      <c r="E19" s="14" t="n">
        <v>10607.25</v>
      </c>
      <c r="F19" s="15" t="n">
        <v>0.0194</v>
      </c>
      <c r="G19" s="15" t="n"/>
    </row>
    <row r="20">
      <c r="A20" s="12" t="inlineStr">
        <is>
          <t>Jubilant Ingrevia Ltd.</t>
        </is>
      </c>
      <c r="B20" s="30" t="inlineStr">
        <is>
          <t>INE0BY001018</t>
        </is>
      </c>
      <c r="C20" s="30" t="inlineStr">
        <is>
          <t>Chemicals &amp; Petrochemicals</t>
        </is>
      </c>
      <c r="D20" s="13" t="n">
        <v>1424301</v>
      </c>
      <c r="E20" s="14" t="n">
        <v>10019.25</v>
      </c>
      <c r="F20" s="15" t="n">
        <v>0.0184</v>
      </c>
      <c r="G20" s="15" t="n"/>
    </row>
    <row r="21">
      <c r="A21" s="12" t="inlineStr">
        <is>
          <t>Gabriel India Ltd.</t>
        </is>
      </c>
      <c r="B21" s="30" t="inlineStr">
        <is>
          <t>INE524A01029</t>
        </is>
      </c>
      <c r="C21" s="30" t="inlineStr">
        <is>
          <t>Auto Components</t>
        </is>
      </c>
      <c r="D21" s="13" t="n">
        <v>984137</v>
      </c>
      <c r="E21" s="14" t="n">
        <v>9937.82</v>
      </c>
      <c r="F21" s="15" t="n">
        <v>0.0182</v>
      </c>
      <c r="G21" s="15" t="n"/>
    </row>
    <row r="22">
      <c r="A22" s="12" t="inlineStr">
        <is>
          <t>Motherson Sumi Wiring India Ltd.</t>
        </is>
      </c>
      <c r="B22" s="30" t="inlineStr">
        <is>
          <t>INE0FS801015</t>
        </is>
      </c>
      <c r="C22" s="30" t="inlineStr">
        <is>
          <t>Auto Components</t>
        </is>
      </c>
      <c r="D22" s="13" t="n">
        <v>19112598</v>
      </c>
      <c r="E22" s="14" t="n">
        <v>9273.43</v>
      </c>
      <c r="F22" s="15" t="n">
        <v>0.017</v>
      </c>
      <c r="G22" s="15" t="n"/>
    </row>
    <row r="23">
      <c r="A23" s="12" t="inlineStr">
        <is>
          <t>Fortis Healthcare Ltd.</t>
        </is>
      </c>
      <c r="B23" s="30" t="inlineStr">
        <is>
          <t>INE061F01013</t>
        </is>
      </c>
      <c r="C23" s="30" t="inlineStr">
        <is>
          <t>Healthcare Services</t>
        </is>
      </c>
      <c r="D23" s="13" t="n">
        <v>1032889</v>
      </c>
      <c r="E23" s="14" t="n">
        <v>9130.74</v>
      </c>
      <c r="F23" s="15" t="n">
        <v>0.0167</v>
      </c>
      <c r="G23" s="15" t="n"/>
    </row>
    <row r="24">
      <c r="A24" s="12" t="inlineStr">
        <is>
          <t>Bikaji Foods International Ltd.</t>
        </is>
      </c>
      <c r="B24" s="30" t="inlineStr">
        <is>
          <t>INE00E101023</t>
        </is>
      </c>
      <c r="C24" s="30" t="inlineStr">
        <is>
          <t>Food Products</t>
        </is>
      </c>
      <c r="D24" s="13" t="n">
        <v>1207662</v>
      </c>
      <c r="E24" s="14" t="n">
        <v>9055.049999999999</v>
      </c>
      <c r="F24" s="15" t="n">
        <v>0.0166</v>
      </c>
      <c r="G24" s="15" t="n"/>
    </row>
    <row r="25">
      <c r="A25" s="12" t="inlineStr">
        <is>
          <t>Max Financial Services Ltd.</t>
        </is>
      </c>
      <c r="B25" s="30" t="inlineStr">
        <is>
          <t>INE180A01020</t>
        </is>
      </c>
      <c r="C25" s="30" t="inlineStr">
        <is>
          <t>Insurance</t>
        </is>
      </c>
      <c r="D25" s="13" t="n">
        <v>537074</v>
      </c>
      <c r="E25" s="14" t="n">
        <v>8978.799999999999</v>
      </c>
      <c r="F25" s="15" t="n">
        <v>0.0164</v>
      </c>
      <c r="G25" s="15" t="n"/>
    </row>
    <row r="26">
      <c r="A26" s="12" t="inlineStr">
        <is>
          <t>Ajanta Pharma Ltd.</t>
        </is>
      </c>
      <c r="B26" s="30" t="inlineStr">
        <is>
          <t>INE031B01049</t>
        </is>
      </c>
      <c r="C26" s="30" t="inlineStr">
        <is>
          <t>Pharmaceuticals &amp; Biotechnology</t>
        </is>
      </c>
      <c r="D26" s="13" t="n">
        <v>321961</v>
      </c>
      <c r="E26" s="14" t="n">
        <v>8914.780000000001</v>
      </c>
      <c r="F26" s="15" t="n">
        <v>0.0163</v>
      </c>
      <c r="G26" s="15" t="n"/>
    </row>
    <row r="27">
      <c r="A27" s="12" t="inlineStr">
        <is>
          <t>JB Chemicals &amp; Pharmaceuticals Ltd.</t>
        </is>
      </c>
      <c r="B27" s="30" t="inlineStr">
        <is>
          <t>INE572A01036</t>
        </is>
      </c>
      <c r="C27" s="30" t="inlineStr">
        <is>
          <t>Pharmaceuticals &amp; Biotechnology</t>
        </is>
      </c>
      <c r="D27" s="13" t="n">
        <v>471131</v>
      </c>
      <c r="E27" s="14" t="n">
        <v>8573.17</v>
      </c>
      <c r="F27" s="15" t="n">
        <v>0.0157</v>
      </c>
      <c r="G27" s="15" t="n"/>
    </row>
    <row r="28">
      <c r="A28" s="12" t="inlineStr">
        <is>
          <t>Equitas Small Finance Bank Ltd.</t>
        </is>
      </c>
      <c r="B28" s="30" t="inlineStr">
        <is>
          <t>INE063P01018</t>
        </is>
      </c>
      <c r="C28" s="30" t="inlineStr">
        <is>
          <t>Banks</t>
        </is>
      </c>
      <c r="D28" s="13" t="n">
        <v>13187755</v>
      </c>
      <c r="E28" s="14" t="n">
        <v>8306.969999999999</v>
      </c>
      <c r="F28" s="15" t="n">
        <v>0.0152</v>
      </c>
      <c r="G28" s="15" t="n"/>
    </row>
    <row r="29">
      <c r="A29" s="12" t="inlineStr">
        <is>
          <t>Can Fin Homes Ltd.</t>
        </is>
      </c>
      <c r="B29" s="30" t="inlineStr">
        <is>
          <t>INE477A01020</t>
        </is>
      </c>
      <c r="C29" s="30" t="inlineStr">
        <is>
          <t>Finance</t>
        </is>
      </c>
      <c r="D29" s="13" t="n">
        <v>884776</v>
      </c>
      <c r="E29" s="14" t="n">
        <v>8228.860000000001</v>
      </c>
      <c r="F29" s="15" t="n">
        <v>0.0151</v>
      </c>
      <c r="G29" s="15" t="n"/>
    </row>
    <row r="30">
      <c r="A30" s="12" t="inlineStr">
        <is>
          <t>Craftsman Automation Ltd.</t>
        </is>
      </c>
      <c r="B30" s="30" t="inlineStr">
        <is>
          <t>INE00LO01017</t>
        </is>
      </c>
      <c r="C30" s="30" t="inlineStr">
        <is>
          <t>Auto Components</t>
        </is>
      </c>
      <c r="D30" s="13" t="n">
        <v>101041</v>
      </c>
      <c r="E30" s="14" t="n">
        <v>7769.55</v>
      </c>
      <c r="F30" s="15" t="n">
        <v>0.0142</v>
      </c>
      <c r="G30" s="15" t="n"/>
    </row>
    <row r="31">
      <c r="A31" s="12" t="inlineStr">
        <is>
          <t>Firstsource Solutions Ltd.</t>
        </is>
      </c>
      <c r="B31" s="30" t="inlineStr">
        <is>
          <t>INE684F01012</t>
        </is>
      </c>
      <c r="C31" s="30" t="inlineStr">
        <is>
          <t>Commercial Services &amp; Supplies</t>
        </is>
      </c>
      <c r="D31" s="13" t="n">
        <v>2302393</v>
      </c>
      <c r="E31" s="14" t="n">
        <v>7731.44</v>
      </c>
      <c r="F31" s="15" t="n">
        <v>0.0142</v>
      </c>
      <c r="G31" s="15" t="n"/>
    </row>
    <row r="32">
      <c r="A32" s="12" t="inlineStr">
        <is>
          <t>The Federal Bank Ltd.</t>
        </is>
      </c>
      <c r="B32" s="30" t="inlineStr">
        <is>
          <t>INE171A01029</t>
        </is>
      </c>
      <c r="C32" s="30" t="inlineStr">
        <is>
          <t>Banks</t>
        </is>
      </c>
      <c r="D32" s="13" t="n">
        <v>2775890</v>
      </c>
      <c r="E32" s="14" t="n">
        <v>7414.4</v>
      </c>
      <c r="F32" s="15" t="n">
        <v>0.0136</v>
      </c>
      <c r="G32" s="15" t="n"/>
    </row>
    <row r="33">
      <c r="A33" s="12" t="inlineStr">
        <is>
          <t>Brigade Enterprises Ltd.</t>
        </is>
      </c>
      <c r="B33" s="30" t="inlineStr">
        <is>
          <t>INE791I01019</t>
        </is>
      </c>
      <c r="C33" s="30" t="inlineStr">
        <is>
          <t>Realty</t>
        </is>
      </c>
      <c r="D33" s="13" t="n">
        <v>830710</v>
      </c>
      <c r="E33" s="14" t="n">
        <v>7351.78</v>
      </c>
      <c r="F33" s="15" t="n">
        <v>0.0135</v>
      </c>
      <c r="G33" s="15" t="n"/>
    </row>
    <row r="34">
      <c r="A34" s="12" t="inlineStr">
        <is>
          <t>Go Digit General Insurance Ltd.</t>
        </is>
      </c>
      <c r="B34" s="30" t="inlineStr">
        <is>
          <t>INE03JT01014</t>
        </is>
      </c>
      <c r="C34" s="30" t="inlineStr">
        <is>
          <t>Insurance</t>
        </is>
      </c>
      <c r="D34" s="13" t="n">
        <v>2110678</v>
      </c>
      <c r="E34" s="14" t="n">
        <v>7273.4</v>
      </c>
      <c r="F34" s="15" t="n">
        <v>0.0133</v>
      </c>
      <c r="G34" s="15" t="n"/>
    </row>
    <row r="35">
      <c r="A35" s="12" t="inlineStr">
        <is>
          <t>Delhivery Ltd.</t>
        </is>
      </c>
      <c r="B35" s="30" t="inlineStr">
        <is>
          <t>INE148O01028</t>
        </is>
      </c>
      <c r="C35" s="30" t="inlineStr">
        <is>
          <t>Transport Services</t>
        </is>
      </c>
      <c r="D35" s="13" t="n">
        <v>1773844</v>
      </c>
      <c r="E35" s="14" t="n">
        <v>7163.67</v>
      </c>
      <c r="F35" s="15" t="n">
        <v>0.0131</v>
      </c>
      <c r="G35" s="15" t="n"/>
    </row>
    <row r="36">
      <c r="A36" s="12" t="inlineStr">
        <is>
          <t>Sumitomo Chemical India Ltd.</t>
        </is>
      </c>
      <c r="B36" s="30" t="inlineStr">
        <is>
          <t>INE258G01013</t>
        </is>
      </c>
      <c r="C36" s="30" t="inlineStr">
        <is>
          <t>Fertilizers &amp; Agrochemicals</t>
        </is>
      </c>
      <c r="D36" s="13" t="n">
        <v>1509515</v>
      </c>
      <c r="E36" s="14" t="n">
        <v>7109.82</v>
      </c>
      <c r="F36" s="15" t="n">
        <v>0.013</v>
      </c>
      <c r="G36" s="15" t="n"/>
    </row>
    <row r="37">
      <c r="A37" s="12" t="inlineStr">
        <is>
          <t>KFIN Technologies Ltd.</t>
        </is>
      </c>
      <c r="B37" s="30" t="inlineStr">
        <is>
          <t>INE138Y01010</t>
        </is>
      </c>
      <c r="C37" s="30" t="inlineStr">
        <is>
          <t>Capital Markets</t>
        </is>
      </c>
      <c r="D37" s="13" t="n">
        <v>640893</v>
      </c>
      <c r="E37" s="14" t="n">
        <v>6934.46</v>
      </c>
      <c r="F37" s="15" t="n">
        <v>0.0127</v>
      </c>
      <c r="G37" s="15" t="n"/>
    </row>
    <row r="38">
      <c r="A38" s="12" t="inlineStr">
        <is>
          <t>Triveni Turbine Ltd.</t>
        </is>
      </c>
      <c r="B38" s="30" t="inlineStr">
        <is>
          <t>INE152M01016</t>
        </is>
      </c>
      <c r="C38" s="30" t="inlineStr">
        <is>
          <t>Electrical Equipment</t>
        </is>
      </c>
      <c r="D38" s="13" t="n">
        <v>1263714</v>
      </c>
      <c r="E38" s="14" t="n">
        <v>6801.94</v>
      </c>
      <c r="F38" s="15" t="n">
        <v>0.0125</v>
      </c>
      <c r="G38" s="15" t="n"/>
    </row>
    <row r="39">
      <c r="A39" s="12" t="inlineStr">
        <is>
          <t>Dodla Dairy Ltd.</t>
        </is>
      </c>
      <c r="B39" s="30" t="inlineStr">
        <is>
          <t>INE021O01019</t>
        </is>
      </c>
      <c r="C39" s="30" t="inlineStr">
        <is>
          <t>Food Products</t>
        </is>
      </c>
      <c r="D39" s="13" t="n">
        <v>541225</v>
      </c>
      <c r="E39" s="14" t="n">
        <v>6769.64</v>
      </c>
      <c r="F39" s="15" t="n">
        <v>0.0124</v>
      </c>
      <c r="G39" s="15" t="n"/>
    </row>
    <row r="40">
      <c r="A40" s="12" t="inlineStr">
        <is>
          <t>Kirloskar Pneumatic Co.Ltd.</t>
        </is>
      </c>
      <c r="B40" s="30" t="inlineStr">
        <is>
          <t>INE811A01020</t>
        </is>
      </c>
      <c r="C40" s="30" t="inlineStr">
        <is>
          <t>Industrial Products</t>
        </is>
      </c>
      <c r="D40" s="13" t="n">
        <v>634027</v>
      </c>
      <c r="E40" s="14" t="n">
        <v>6719.42</v>
      </c>
      <c r="F40" s="15" t="n">
        <v>0.0123</v>
      </c>
      <c r="G40" s="15" t="n"/>
    </row>
    <row r="41">
      <c r="A41" s="12" t="inlineStr">
        <is>
          <t>K.P.R. Mill Ltd.</t>
        </is>
      </c>
      <c r="B41" s="30" t="inlineStr">
        <is>
          <t>INE930H01031</t>
        </is>
      </c>
      <c r="C41" s="30" t="inlineStr">
        <is>
          <t>Textiles &amp; Apparels</t>
        </is>
      </c>
      <c r="D41" s="13" t="n">
        <v>662547</v>
      </c>
      <c r="E41" s="14" t="n">
        <v>6243.84</v>
      </c>
      <c r="F41" s="15" t="n">
        <v>0.0114</v>
      </c>
      <c r="G41" s="15" t="n"/>
    </row>
    <row r="42">
      <c r="A42" s="12" t="inlineStr">
        <is>
          <t>Vijaya Diagnostic Centre Ltd.</t>
        </is>
      </c>
      <c r="B42" s="30" t="inlineStr">
        <is>
          <t>INE043W01024</t>
        </is>
      </c>
      <c r="C42" s="30" t="inlineStr">
        <is>
          <t>Healthcare Services</t>
        </is>
      </c>
      <c r="D42" s="13" t="n">
        <v>565691</v>
      </c>
      <c r="E42" s="14" t="n">
        <v>6001.98</v>
      </c>
      <c r="F42" s="15" t="n">
        <v>0.011</v>
      </c>
      <c r="G42" s="15" t="n"/>
    </row>
    <row r="43">
      <c r="A43" s="12" t="inlineStr">
        <is>
          <t>Ather Energy Ltd.</t>
        </is>
      </c>
      <c r="B43" s="30" t="inlineStr">
        <is>
          <t>INE0LEZ01016</t>
        </is>
      </c>
      <c r="C43" s="30" t="inlineStr">
        <is>
          <t>Automobiles</t>
        </is>
      </c>
      <c r="D43" s="13" t="n">
        <v>793968</v>
      </c>
      <c r="E43" s="14" t="n">
        <v>5992.47</v>
      </c>
      <c r="F43" s="15" t="n">
        <v>0.011</v>
      </c>
      <c r="G43" s="15" t="n"/>
    </row>
    <row r="44">
      <c r="A44" s="12" t="inlineStr">
        <is>
          <t>Home First Finance Company India Ltd.</t>
        </is>
      </c>
      <c r="B44" s="30" t="inlineStr">
        <is>
          <t>INE481N01025</t>
        </is>
      </c>
      <c r="C44" s="30" t="inlineStr">
        <is>
          <t>Finance</t>
        </is>
      </c>
      <c r="D44" s="13" t="n">
        <v>523371</v>
      </c>
      <c r="E44" s="14" t="n">
        <v>5768.6</v>
      </c>
      <c r="F44" s="15" t="n">
        <v>0.0106</v>
      </c>
      <c r="G44" s="15" t="n"/>
    </row>
    <row r="45">
      <c r="A45" s="12" t="inlineStr">
        <is>
          <t>Shree Cement Ltd.</t>
        </is>
      </c>
      <c r="B45" s="30" t="inlineStr">
        <is>
          <t>INE070A01015</t>
        </is>
      </c>
      <c r="C45" s="30" t="inlineStr">
        <is>
          <t>Cement &amp; Cement Products</t>
        </is>
      </c>
      <c r="D45" s="13" t="n">
        <v>21615</v>
      </c>
      <c r="E45" s="14" t="n">
        <v>5744.19</v>
      </c>
      <c r="F45" s="15" t="n">
        <v>0.0105</v>
      </c>
      <c r="G45" s="15" t="n"/>
    </row>
    <row r="46">
      <c r="A46" s="12" t="inlineStr">
        <is>
          <t>Zensar Technologies Ltd.</t>
        </is>
      </c>
      <c r="B46" s="30" t="inlineStr">
        <is>
          <t>INE520A01027</t>
        </is>
      </c>
      <c r="C46" s="30" t="inlineStr">
        <is>
          <t>IT - Software</t>
        </is>
      </c>
      <c r="D46" s="13" t="n">
        <v>811960</v>
      </c>
      <c r="E46" s="14" t="n">
        <v>5713.36</v>
      </c>
      <c r="F46" s="15" t="n">
        <v>0.0105</v>
      </c>
      <c r="G46" s="15" t="n"/>
    </row>
    <row r="47">
      <c r="A47" s="12" t="inlineStr">
        <is>
          <t>V-Mart Retail Ltd.</t>
        </is>
      </c>
      <c r="B47" s="30" t="inlineStr">
        <is>
          <t>INE665J01013</t>
        </is>
      </c>
      <c r="C47" s="30" t="inlineStr">
        <is>
          <t>Retailing</t>
        </is>
      </c>
      <c r="D47" s="13" t="n">
        <v>791788</v>
      </c>
      <c r="E47" s="14" t="n">
        <v>5663.66</v>
      </c>
      <c r="F47" s="15" t="n">
        <v>0.0104</v>
      </c>
      <c r="G47" s="15" t="n"/>
    </row>
    <row r="48">
      <c r="A48" s="12" t="inlineStr">
        <is>
          <t>Central Depository Services (I) Ltd.</t>
        </is>
      </c>
      <c r="B48" s="30" t="inlineStr">
        <is>
          <t>INE736A01011</t>
        </is>
      </c>
      <c r="C48" s="30" t="inlineStr">
        <is>
          <t>Capital Markets</t>
        </is>
      </c>
      <c r="D48" s="13" t="n">
        <v>386315</v>
      </c>
      <c r="E48" s="14" t="n">
        <v>5576.84</v>
      </c>
      <c r="F48" s="15" t="n">
        <v>0.0102</v>
      </c>
      <c r="G48" s="15" t="n"/>
    </row>
    <row r="49">
      <c r="A49" s="12" t="inlineStr">
        <is>
          <t>Aether Industries Ltd.</t>
        </is>
      </c>
      <c r="B49" s="30" t="inlineStr">
        <is>
          <t>INE0BWX01014</t>
        </is>
      </c>
      <c r="C49" s="30" t="inlineStr">
        <is>
          <t>Chemicals &amp; Petrochemicals</t>
        </is>
      </c>
      <c r="D49" s="13" t="n">
        <v>645867</v>
      </c>
      <c r="E49" s="14" t="n">
        <v>5555.1</v>
      </c>
      <c r="F49" s="15" t="n">
        <v>0.0102</v>
      </c>
      <c r="G49" s="15" t="n"/>
    </row>
    <row r="50">
      <c r="A50" s="12" t="inlineStr">
        <is>
          <t>Vishal Mega Mart Ltd</t>
        </is>
      </c>
      <c r="B50" s="30" t="inlineStr">
        <is>
          <t>INE01EA01019</t>
        </is>
      </c>
      <c r="C50" s="30" t="inlineStr">
        <is>
          <t>Retailing</t>
        </is>
      </c>
      <c r="D50" s="13" t="n">
        <v>4060004</v>
      </c>
      <c r="E50" s="14" t="n">
        <v>5536.63</v>
      </c>
      <c r="F50" s="15" t="n">
        <v>0.0101</v>
      </c>
      <c r="G50" s="15" t="n"/>
    </row>
    <row r="51">
      <c r="A51" s="12" t="inlineStr">
        <is>
          <t>Persistent Systems Ltd.</t>
        </is>
      </c>
      <c r="B51" s="30" t="inlineStr">
        <is>
          <t>INE262H01021</t>
        </is>
      </c>
      <c r="C51" s="30" t="inlineStr">
        <is>
          <t>IT - Software</t>
        </is>
      </c>
      <c r="D51" s="13" t="n">
        <v>88032</v>
      </c>
      <c r="E51" s="14" t="n">
        <v>5521.37</v>
      </c>
      <c r="F51" s="15" t="n">
        <v>0.0101</v>
      </c>
      <c r="G51" s="15" t="n"/>
    </row>
    <row r="52">
      <c r="A52" s="12" t="inlineStr">
        <is>
          <t>Avalon Technologies Ltd.</t>
        </is>
      </c>
      <c r="B52" s="30" t="inlineStr">
        <is>
          <t>INE0LCL01028</t>
        </is>
      </c>
      <c r="C52" s="30" t="inlineStr">
        <is>
          <t>Electrical Equipment</t>
        </is>
      </c>
      <c r="D52" s="13" t="n">
        <v>622960</v>
      </c>
      <c r="E52" s="14" t="n">
        <v>5475.2</v>
      </c>
      <c r="F52" s="15" t="n">
        <v>0.01</v>
      </c>
      <c r="G52" s="15" t="n"/>
    </row>
    <row r="53">
      <c r="A53" s="12" t="inlineStr">
        <is>
          <t>Clean Science and Technology Ltd.</t>
        </is>
      </c>
      <c r="B53" s="30" t="inlineStr">
        <is>
          <t>INE227W01023</t>
        </is>
      </c>
      <c r="C53" s="30" t="inlineStr">
        <is>
          <t>Chemicals &amp; Petrochemicals</t>
        </is>
      </c>
      <c r="D53" s="13" t="n">
        <v>614757</v>
      </c>
      <c r="E53" s="14" t="n">
        <v>5385.58</v>
      </c>
      <c r="F53" s="15" t="n">
        <v>0.009900000000000001</v>
      </c>
      <c r="G53" s="15" t="n"/>
    </row>
    <row r="54">
      <c r="A54" s="12" t="inlineStr">
        <is>
          <t>Ahluwalia Contracts (India) Ltd.</t>
        </is>
      </c>
      <c r="B54" s="30" t="inlineStr">
        <is>
          <t>INE758C01029</t>
        </is>
      </c>
      <c r="C54" s="30" t="inlineStr">
        <is>
          <t>Construction</t>
        </is>
      </c>
      <c r="D54" s="13" t="n">
        <v>540851</v>
      </c>
      <c r="E54" s="14" t="n">
        <v>5303.58</v>
      </c>
      <c r="F54" s="15" t="n">
        <v>0.0097</v>
      </c>
      <c r="G54" s="15" t="n"/>
    </row>
    <row r="55">
      <c r="A55" s="12" t="inlineStr">
        <is>
          <t>Arvind Fashions Ltd.</t>
        </is>
      </c>
      <c r="B55" s="30" t="inlineStr">
        <is>
          <t>INE955V01021</t>
        </is>
      </c>
      <c r="C55" s="30" t="inlineStr">
        <is>
          <t>Retailing</t>
        </is>
      </c>
      <c r="D55" s="13" t="n">
        <v>1032542</v>
      </c>
      <c r="E55" s="14" t="n">
        <v>5153.93</v>
      </c>
      <c r="F55" s="15" t="n">
        <v>0.0094</v>
      </c>
      <c r="G55" s="15" t="n"/>
    </row>
    <row r="56">
      <c r="A56" s="12" t="inlineStr">
        <is>
          <t>Dr. Lal Path Labs Ltd.</t>
        </is>
      </c>
      <c r="B56" s="30" t="inlineStr">
        <is>
          <t>INE600L01024</t>
        </is>
      </c>
      <c r="C56" s="30" t="inlineStr">
        <is>
          <t>Healthcare Services</t>
        </is>
      </c>
      <c r="D56" s="13" t="n">
        <v>347396</v>
      </c>
      <c r="E56" s="14" t="n">
        <v>5150.49</v>
      </c>
      <c r="F56" s="15" t="n">
        <v>0.0094</v>
      </c>
      <c r="G56" s="15" t="n"/>
    </row>
    <row r="57">
      <c r="A57" s="12" t="inlineStr">
        <is>
          <t>Aditya Birla Real Estate Ltd.</t>
        </is>
      </c>
      <c r="B57" s="30" t="inlineStr">
        <is>
          <t>INE055A01016</t>
        </is>
      </c>
      <c r="C57" s="30" t="inlineStr">
        <is>
          <t>Paper, Forest &amp; Jute Products</t>
        </is>
      </c>
      <c r="D57" s="13" t="n">
        <v>296087</v>
      </c>
      <c r="E57" s="14" t="n">
        <v>4958.87</v>
      </c>
      <c r="F57" s="15" t="n">
        <v>0.0091</v>
      </c>
      <c r="G57" s="15" t="n"/>
    </row>
    <row r="58">
      <c r="A58" s="12" t="inlineStr">
        <is>
          <t>IPCA Laboratories Ltd.</t>
        </is>
      </c>
      <c r="B58" s="30" t="inlineStr">
        <is>
          <t>INE571A01038</t>
        </is>
      </c>
      <c r="C58" s="30" t="inlineStr">
        <is>
          <t>Pharmaceuticals &amp; Biotechnology</t>
        </is>
      </c>
      <c r="D58" s="13" t="n">
        <v>340148</v>
      </c>
      <c r="E58" s="14" t="n">
        <v>4826.36</v>
      </c>
      <c r="F58" s="15" t="n">
        <v>0.008800000000000001</v>
      </c>
      <c r="G58" s="15" t="n"/>
    </row>
    <row r="59">
      <c r="A59" s="12" t="inlineStr">
        <is>
          <t>Westlife Foodworld Ltd.</t>
        </is>
      </c>
      <c r="B59" s="30" t="inlineStr">
        <is>
          <t>INE274F01020</t>
        </is>
      </c>
      <c r="C59" s="30" t="inlineStr">
        <is>
          <t>Leisure Services</t>
        </is>
      </c>
      <c r="D59" s="13" t="n">
        <v>853394</v>
      </c>
      <c r="E59" s="14" t="n">
        <v>4783.7</v>
      </c>
      <c r="F59" s="15" t="n">
        <v>0.008800000000000001</v>
      </c>
      <c r="G59" s="15" t="n"/>
    </row>
    <row r="60">
      <c r="A60" s="12" t="inlineStr">
        <is>
          <t>Cholamandalam Financial Holdings Ltd.</t>
        </is>
      </c>
      <c r="B60" s="30" t="inlineStr">
        <is>
          <t>INE149A01033</t>
        </is>
      </c>
      <c r="C60" s="30" t="inlineStr">
        <is>
          <t>Finance</t>
        </is>
      </c>
      <c r="D60" s="13" t="n">
        <v>259895</v>
      </c>
      <c r="E60" s="14" t="n">
        <v>4711.64</v>
      </c>
      <c r="F60" s="15" t="n">
        <v>0.0086</v>
      </c>
      <c r="G60" s="15" t="n"/>
    </row>
    <row r="61">
      <c r="A61" s="12" t="inlineStr">
        <is>
          <t>Birlasoft Ltd.</t>
        </is>
      </c>
      <c r="B61" s="30" t="inlineStr">
        <is>
          <t>INE836A01035</t>
        </is>
      </c>
      <c r="C61" s="30" t="inlineStr">
        <is>
          <t>IT - Software</t>
        </is>
      </c>
      <c r="D61" s="13" t="n">
        <v>1070903</v>
      </c>
      <c r="E61" s="14" t="n">
        <v>4640.22</v>
      </c>
      <c r="F61" s="15" t="n">
        <v>0.008500000000000001</v>
      </c>
      <c r="G61" s="15" t="n"/>
    </row>
    <row r="62">
      <c r="A62" s="12" t="inlineStr">
        <is>
          <t>JK Lakshmi Cement Ltd.</t>
        </is>
      </c>
      <c r="B62" s="30" t="inlineStr">
        <is>
          <t>INE786A01032</t>
        </is>
      </c>
      <c r="C62" s="30" t="inlineStr">
        <is>
          <t>Cement &amp; Cement Products</t>
        </is>
      </c>
      <c r="D62" s="13" t="n">
        <v>579319</v>
      </c>
      <c r="E62" s="14" t="n">
        <v>4507.68</v>
      </c>
      <c r="F62" s="15" t="n">
        <v>0.0083</v>
      </c>
      <c r="G62" s="15" t="n"/>
    </row>
    <row r="63">
      <c r="A63" s="12" t="inlineStr">
        <is>
          <t>KSB Ltd.</t>
        </is>
      </c>
      <c r="B63" s="30" t="inlineStr">
        <is>
          <t>INE999A01023</t>
        </is>
      </c>
      <c r="C63" s="30" t="inlineStr">
        <is>
          <t>Industrial Products</t>
        </is>
      </c>
      <c r="D63" s="13" t="n">
        <v>566380</v>
      </c>
      <c r="E63" s="14" t="n">
        <v>4274.75</v>
      </c>
      <c r="F63" s="15" t="n">
        <v>0.0078</v>
      </c>
      <c r="G63" s="15" t="n"/>
    </row>
    <row r="64">
      <c r="A64" s="12" t="inlineStr">
        <is>
          <t>SRF Ltd.</t>
        </is>
      </c>
      <c r="B64" s="30" t="inlineStr">
        <is>
          <t>INE647A01010</t>
        </is>
      </c>
      <c r="C64" s="30" t="inlineStr">
        <is>
          <t>Chemicals &amp; Petrochemicals</t>
        </is>
      </c>
      <c r="D64" s="13" t="n">
        <v>138767</v>
      </c>
      <c r="E64" s="14" t="n">
        <v>4267.09</v>
      </c>
      <c r="F64" s="15" t="n">
        <v>0.0078</v>
      </c>
      <c r="G64" s="15" t="n"/>
    </row>
    <row r="65">
      <c r="A65" s="12" t="inlineStr">
        <is>
          <t>Metro Brands Ltd.</t>
        </is>
      </c>
      <c r="B65" s="30" t="inlineStr">
        <is>
          <t>INE317I01021</t>
        </is>
      </c>
      <c r="C65" s="30" t="inlineStr">
        <is>
          <t>Consumer Durables</t>
        </is>
      </c>
      <c r="D65" s="13" t="n">
        <v>342287</v>
      </c>
      <c r="E65" s="14" t="n">
        <v>4131.75</v>
      </c>
      <c r="F65" s="15" t="n">
        <v>0.0076</v>
      </c>
      <c r="G65" s="15" t="n"/>
    </row>
    <row r="66">
      <c r="A66" s="12" t="inlineStr">
        <is>
          <t>Thermax Ltd.</t>
        </is>
      </c>
      <c r="B66" s="30" t="inlineStr">
        <is>
          <t>INE152A01029</t>
        </is>
      </c>
      <c r="C66" s="30" t="inlineStr">
        <is>
          <t>Electrical Equipment</t>
        </is>
      </c>
      <c r="D66" s="13" t="n">
        <v>136604</v>
      </c>
      <c r="E66" s="14" t="n">
        <v>4128.99</v>
      </c>
      <c r="F66" s="15" t="n">
        <v>0.0076</v>
      </c>
      <c r="G66" s="15" t="n"/>
    </row>
    <row r="67">
      <c r="A67" s="12" t="inlineStr">
        <is>
          <t>The Ramco Cements Ltd.</t>
        </is>
      </c>
      <c r="B67" s="30" t="inlineStr">
        <is>
          <t>INE331A01037</t>
        </is>
      </c>
      <c r="C67" s="30" t="inlineStr">
        <is>
          <t>Cement &amp; Cement Products</t>
        </is>
      </c>
      <c r="D67" s="13" t="n">
        <v>358773</v>
      </c>
      <c r="E67" s="14" t="n">
        <v>3790.8</v>
      </c>
      <c r="F67" s="15" t="n">
        <v>0.0069</v>
      </c>
      <c r="G67" s="15" t="n"/>
    </row>
    <row r="68">
      <c r="A68" s="12" t="inlineStr">
        <is>
          <t>Bharat Dynamics Ltd.</t>
        </is>
      </c>
      <c r="B68" s="30" t="inlineStr">
        <is>
          <t>INE171Z01026</t>
        </is>
      </c>
      <c r="C68" s="30" t="inlineStr">
        <is>
          <t>Aerospace &amp; Defense</t>
        </is>
      </c>
      <c r="D68" s="13" t="n">
        <v>231307</v>
      </c>
      <c r="E68" s="14" t="n">
        <v>3392.12</v>
      </c>
      <c r="F68" s="15" t="n">
        <v>0.0062</v>
      </c>
      <c r="G68" s="15" t="n"/>
    </row>
    <row r="69">
      <c r="A69" s="12" t="inlineStr">
        <is>
          <t>Teamlease Services Ltd.</t>
        </is>
      </c>
      <c r="B69" s="30" t="inlineStr">
        <is>
          <t>INE985S01024</t>
        </is>
      </c>
      <c r="C69" s="30" t="inlineStr">
        <is>
          <t>Commercial Services &amp; Supplies</t>
        </is>
      </c>
      <c r="D69" s="13" t="n">
        <v>216190</v>
      </c>
      <c r="E69" s="14" t="n">
        <v>3366.29</v>
      </c>
      <c r="F69" s="15" t="n">
        <v>0.0062</v>
      </c>
      <c r="G69" s="15" t="n"/>
    </row>
    <row r="70">
      <c r="A70" s="12" t="inlineStr">
        <is>
          <t>Titagarh Rail Systems Ltd.</t>
        </is>
      </c>
      <c r="B70" s="30" t="inlineStr">
        <is>
          <t>INE615H01020</t>
        </is>
      </c>
      <c r="C70" s="30" t="inlineStr">
        <is>
          <t>Industrial Manufacturing</t>
        </is>
      </c>
      <c r="D70" s="13" t="n">
        <v>369396</v>
      </c>
      <c r="E70" s="14" t="n">
        <v>3294.83</v>
      </c>
      <c r="F70" s="15" t="n">
        <v>0.006</v>
      </c>
      <c r="G70" s="15" t="n"/>
    </row>
    <row r="71">
      <c r="A71" s="12" t="inlineStr">
        <is>
          <t>Power Mech Projects Ltd.</t>
        </is>
      </c>
      <c r="B71" s="30" t="inlineStr">
        <is>
          <t>INE211R01019</t>
        </is>
      </c>
      <c r="C71" s="30" t="inlineStr">
        <is>
          <t>Construction</t>
        </is>
      </c>
      <c r="D71" s="13" t="n">
        <v>141064</v>
      </c>
      <c r="E71" s="14" t="n">
        <v>3232.62</v>
      </c>
      <c r="F71" s="15" t="n">
        <v>0.0059</v>
      </c>
      <c r="G71" s="15" t="n"/>
    </row>
    <row r="72">
      <c r="A72" s="12" t="inlineStr">
        <is>
          <t>Jamna Auto Industries Ltd.</t>
        </is>
      </c>
      <c r="B72" s="30" t="inlineStr">
        <is>
          <t>INE039C01032</t>
        </is>
      </c>
      <c r="C72" s="30" t="inlineStr">
        <is>
          <t>Auto Components</t>
        </is>
      </c>
      <c r="D72" s="13" t="n">
        <v>2463529</v>
      </c>
      <c r="E72" s="14" t="n">
        <v>3118.34</v>
      </c>
      <c r="F72" s="15" t="n">
        <v>0.0057</v>
      </c>
      <c r="G72" s="15" t="n"/>
    </row>
    <row r="73">
      <c r="A73" s="12" t="inlineStr">
        <is>
          <t>Blue Star Ltd.</t>
        </is>
      </c>
      <c r="B73" s="30" t="inlineStr">
        <is>
          <t>INE472A01039</t>
        </is>
      </c>
      <c r="C73" s="30" t="inlineStr">
        <is>
          <t>Consumer Durables</t>
        </is>
      </c>
      <c r="D73" s="13" t="n">
        <v>179641</v>
      </c>
      <c r="E73" s="14" t="n">
        <v>3109.05</v>
      </c>
      <c r="F73" s="15" t="n">
        <v>0.0057</v>
      </c>
      <c r="G73" s="15" t="n"/>
    </row>
    <row r="74">
      <c r="A74" s="12" t="inlineStr">
        <is>
          <t>Ratnamani Metals &amp; Tubes Ltd.</t>
        </is>
      </c>
      <c r="B74" s="30" t="inlineStr">
        <is>
          <t>INE703B01027</t>
        </is>
      </c>
      <c r="C74" s="30" t="inlineStr">
        <is>
          <t>Industrial Products</t>
        </is>
      </c>
      <c r="D74" s="13" t="n">
        <v>127658</v>
      </c>
      <c r="E74" s="14" t="n">
        <v>3038.9</v>
      </c>
      <c r="F74" s="15" t="n">
        <v>0.0056</v>
      </c>
      <c r="G74" s="15" t="n"/>
    </row>
    <row r="75">
      <c r="A75" s="12" t="inlineStr">
        <is>
          <t>Garware Technical Fibres Ltd.</t>
        </is>
      </c>
      <c r="B75" s="30" t="inlineStr">
        <is>
          <t>INE276A01018</t>
        </is>
      </c>
      <c r="C75" s="30" t="inlineStr">
        <is>
          <t>Textiles &amp; Apparels</t>
        </is>
      </c>
      <c r="D75" s="13" t="n">
        <v>431515</v>
      </c>
      <c r="E75" s="14" t="n">
        <v>3010.03</v>
      </c>
      <c r="F75" s="15" t="n">
        <v>0.0055</v>
      </c>
      <c r="G75" s="15" t="n"/>
    </row>
    <row r="76">
      <c r="A76" s="12" t="inlineStr">
        <is>
          <t>Cera Sanitaryware Ltd.</t>
        </is>
      </c>
      <c r="B76" s="30" t="inlineStr">
        <is>
          <t>INE739E01017</t>
        </is>
      </c>
      <c r="C76" s="30" t="inlineStr">
        <is>
          <t>Consumer Durables</t>
        </is>
      </c>
      <c r="D76" s="13" t="n">
        <v>55965</v>
      </c>
      <c r="E76" s="14" t="n">
        <v>2930.05</v>
      </c>
      <c r="F76" s="15" t="n">
        <v>0.0054</v>
      </c>
      <c r="G76" s="15" t="n"/>
    </row>
    <row r="77">
      <c r="A77" s="12" t="inlineStr">
        <is>
          <t>Cohance Lifesciences Ltd.</t>
        </is>
      </c>
      <c r="B77" s="30" t="inlineStr">
        <is>
          <t>INE03QK01018</t>
        </is>
      </c>
      <c r="C77" s="30" t="inlineStr">
        <is>
          <t>Pharmaceuticals &amp; Biotechnology</t>
        </is>
      </c>
      <c r="D77" s="13" t="n">
        <v>534954</v>
      </c>
      <c r="E77" s="14" t="n">
        <v>2827.77</v>
      </c>
      <c r="F77" s="15" t="n">
        <v>0.0052</v>
      </c>
      <c r="G77" s="15" t="n"/>
    </row>
    <row r="78">
      <c r="A78" s="12" t="inlineStr">
        <is>
          <t>Crompton Greaves Cons Electrical Ltd.</t>
        </is>
      </c>
      <c r="B78" s="30" t="inlineStr">
        <is>
          <t>INE299U01018</t>
        </is>
      </c>
      <c r="C78" s="30" t="inlineStr">
        <is>
          <t>Consumer Durables</t>
        </is>
      </c>
      <c r="D78" s="13" t="n">
        <v>1099645</v>
      </c>
      <c r="E78" s="14" t="n">
        <v>2773.85</v>
      </c>
      <c r="F78" s="15" t="n">
        <v>0.0051</v>
      </c>
      <c r="G78" s="15" t="n"/>
    </row>
    <row r="79">
      <c r="A79" s="12" t="inlineStr">
        <is>
          <t>Mold-Tek Packaging Ltd.</t>
        </is>
      </c>
      <c r="B79" s="30" t="inlineStr">
        <is>
          <t>INE893J01029</t>
        </is>
      </c>
      <c r="C79" s="30" t="inlineStr">
        <is>
          <t>Industrial Products</t>
        </is>
      </c>
      <c r="D79" s="13" t="n">
        <v>446195</v>
      </c>
      <c r="E79" s="14" t="n">
        <v>2736.07</v>
      </c>
      <c r="F79" s="15" t="n">
        <v>0.005</v>
      </c>
      <c r="G79" s="15" t="n"/>
    </row>
    <row r="80">
      <c r="A80" s="12" t="inlineStr">
        <is>
          <t>Carraro India Ltd.</t>
        </is>
      </c>
      <c r="B80" s="30" t="inlineStr">
        <is>
          <t>INE0V7W01012</t>
        </is>
      </c>
      <c r="C80" s="30" t="inlineStr">
        <is>
          <t>Auto Components</t>
        </is>
      </c>
      <c r="D80" s="13" t="n">
        <v>496827</v>
      </c>
      <c r="E80" s="14" t="n">
        <v>2629.95</v>
      </c>
      <c r="F80" s="15" t="n">
        <v>0.0048</v>
      </c>
      <c r="G80" s="15" t="n"/>
    </row>
    <row r="81">
      <c r="A81" s="12" t="inlineStr">
        <is>
          <t>KNR Constructions Ltd.</t>
        </is>
      </c>
      <c r="B81" s="30" t="inlineStr">
        <is>
          <t>INE634I01029</t>
        </is>
      </c>
      <c r="C81" s="30" t="inlineStr">
        <is>
          <t>Construction</t>
        </is>
      </c>
      <c r="D81" s="13" t="n">
        <v>1600125</v>
      </c>
      <c r="E81" s="14" t="n">
        <v>2604.68</v>
      </c>
      <c r="F81" s="15" t="n">
        <v>0.0048</v>
      </c>
      <c r="G81" s="15" t="n"/>
    </row>
    <row r="82">
      <c r="A82" s="12" t="inlineStr">
        <is>
          <t>RHI Magnesita India Ltd.</t>
        </is>
      </c>
      <c r="B82" s="30" t="inlineStr">
        <is>
          <t>INE743M01012</t>
        </is>
      </c>
      <c r="C82" s="30" t="inlineStr">
        <is>
          <t>Industrial Products</t>
        </is>
      </c>
      <c r="D82" s="13" t="n">
        <v>554685</v>
      </c>
      <c r="E82" s="14" t="n">
        <v>2546.28</v>
      </c>
      <c r="F82" s="15" t="n">
        <v>0.0047</v>
      </c>
      <c r="G82" s="15" t="n"/>
    </row>
    <row r="83">
      <c r="A83" s="12" t="inlineStr">
        <is>
          <t>GMM Pfaudler Ltd.</t>
        </is>
      </c>
      <c r="B83" s="30" t="inlineStr">
        <is>
          <t>INE541A01023</t>
        </is>
      </c>
      <c r="C83" s="30" t="inlineStr">
        <is>
          <t>Industrial Manufacturing</t>
        </is>
      </c>
      <c r="D83" s="13" t="n">
        <v>208735</v>
      </c>
      <c r="E83" s="14" t="n">
        <v>2305.48</v>
      </c>
      <c r="F83" s="15" t="n">
        <v>0.0042</v>
      </c>
      <c r="G83" s="15" t="n"/>
    </row>
    <row r="84">
      <c r="A84" s="12" t="inlineStr">
        <is>
          <t>Voltamp Transformers Ltd.</t>
        </is>
      </c>
      <c r="B84" s="30" t="inlineStr">
        <is>
          <t>INE540H01012</t>
        </is>
      </c>
      <c r="C84" s="30" t="inlineStr">
        <is>
          <t>Electrical Equipment</t>
        </is>
      </c>
      <c r="D84" s="13" t="n">
        <v>29330</v>
      </c>
      <c r="E84" s="14" t="n">
        <v>2302.99</v>
      </c>
      <c r="F84" s="15" t="n">
        <v>0.0042</v>
      </c>
      <c r="G84" s="15" t="n"/>
    </row>
    <row r="85">
      <c r="A85" s="12" t="inlineStr">
        <is>
          <t>Action Construction Equipment Ltd.</t>
        </is>
      </c>
      <c r="B85" s="30" t="inlineStr">
        <is>
          <t>INE731H01025</t>
        </is>
      </c>
      <c r="C85" s="30" t="inlineStr">
        <is>
          <t>Agricultural, Commercial &amp; Construction Vehicles</t>
        </is>
      </c>
      <c r="D85" s="13" t="n">
        <v>238746</v>
      </c>
      <c r="E85" s="14" t="n">
        <v>2260.09</v>
      </c>
      <c r="F85" s="15" t="n">
        <v>0.0041</v>
      </c>
      <c r="G85" s="15" t="n"/>
    </row>
    <row r="86">
      <c r="A86" s="12" t="inlineStr">
        <is>
          <t>Emami Ltd.</t>
        </is>
      </c>
      <c r="B86" s="30" t="inlineStr">
        <is>
          <t>INE548C01032</t>
        </is>
      </c>
      <c r="C86" s="30" t="inlineStr">
        <is>
          <t>Personal Products</t>
        </is>
      </c>
      <c r="D86" s="13" t="n">
        <v>395896</v>
      </c>
      <c r="E86" s="14" t="n">
        <v>2092.71</v>
      </c>
      <c r="F86" s="15" t="n">
        <v>0.0038</v>
      </c>
      <c r="G86" s="15" t="n"/>
    </row>
    <row r="87">
      <c r="A87" s="12" t="inlineStr">
        <is>
          <t>Vedant Fashions Ltd.</t>
        </is>
      </c>
      <c r="B87" s="30" t="inlineStr">
        <is>
          <t>INE825V01034</t>
        </is>
      </c>
      <c r="C87" s="30" t="inlineStr">
        <is>
          <t>Retailing</t>
        </is>
      </c>
      <c r="D87" s="13" t="n">
        <v>346090</v>
      </c>
      <c r="E87" s="14" t="n">
        <v>2014.59</v>
      </c>
      <c r="F87" s="15" t="n">
        <v>0.0037</v>
      </c>
      <c r="G87" s="15" t="n"/>
    </row>
    <row r="88">
      <c r="A88" s="12" t="inlineStr">
        <is>
          <t>Concord Biotech Ltd.</t>
        </is>
      </c>
      <c r="B88" s="30" t="inlineStr">
        <is>
          <t>INE338H01029</t>
        </is>
      </c>
      <c r="C88" s="30" t="inlineStr">
        <is>
          <t>Pharmaceuticals &amp; Biotechnology</t>
        </is>
      </c>
      <c r="D88" s="13" t="n">
        <v>145577</v>
      </c>
      <c r="E88" s="14" t="n">
        <v>1958.88</v>
      </c>
      <c r="F88" s="15" t="n">
        <v>0.0036</v>
      </c>
      <c r="G88" s="15" t="n"/>
    </row>
    <row r="89">
      <c r="A89" s="12" t="inlineStr">
        <is>
          <t>Rolex Rings Ltd.</t>
        </is>
      </c>
      <c r="B89" s="30" t="inlineStr">
        <is>
          <t>INE645S01024</t>
        </is>
      </c>
      <c r="C89" s="30" t="inlineStr">
        <is>
          <t>Auto Components</t>
        </is>
      </c>
      <c r="D89" s="13" t="n">
        <v>1314270</v>
      </c>
      <c r="E89" s="14" t="n">
        <v>1692.39</v>
      </c>
      <c r="F89" s="15" t="n">
        <v>0.0031</v>
      </c>
      <c r="G89" s="15" t="n"/>
    </row>
    <row r="90">
      <c r="A90" s="12" t="inlineStr">
        <is>
          <t>Whirlpool of India Ltd.</t>
        </is>
      </c>
      <c r="B90" s="30" t="inlineStr">
        <is>
          <t>INE716A01013</t>
        </is>
      </c>
      <c r="C90" s="30" t="inlineStr">
        <is>
          <t>Consumer Durables</t>
        </is>
      </c>
      <c r="D90" s="13" t="n">
        <v>143113</v>
      </c>
      <c r="E90" s="14" t="n">
        <v>1286.73</v>
      </c>
      <c r="F90" s="15" t="n">
        <v>0.0024</v>
      </c>
      <c r="G90" s="15" t="n"/>
    </row>
    <row r="91">
      <c r="A91" s="12" t="inlineStr">
        <is>
          <t>Lenskart Solutions Private Ltd.</t>
        </is>
      </c>
      <c r="B91" s="30" t="inlineStr">
        <is>
          <t>INE956O01016</t>
        </is>
      </c>
      <c r="C91" s="30" t="inlineStr">
        <is>
          <t>Retailing</t>
        </is>
      </c>
      <c r="D91" s="13" t="n">
        <v>190291</v>
      </c>
      <c r="E91" s="14" t="n">
        <v>857.64</v>
      </c>
      <c r="F91" s="15" t="n">
        <v>0.0016</v>
      </c>
      <c r="G91" s="15" t="n"/>
    </row>
    <row r="92">
      <c r="A92" s="12" t="inlineStr">
        <is>
          <t>Physicswallah Ltd.</t>
        </is>
      </c>
      <c r="B92" s="30" t="inlineStr">
        <is>
          <t>INE0LP301011</t>
        </is>
      </c>
      <c r="C92" s="30" t="inlineStr">
        <is>
          <t>Other Consumer Services</t>
        </is>
      </c>
      <c r="D92" s="13" t="n">
        <v>596224</v>
      </c>
      <c r="E92" s="14" t="n">
        <v>791.85</v>
      </c>
      <c r="F92" s="15" t="n">
        <v>0.0015</v>
      </c>
      <c r="G92" s="15" t="n"/>
    </row>
    <row r="93">
      <c r="A93" s="12" t="inlineStr">
        <is>
          <t>HDB Financial Services Ltd.</t>
        </is>
      </c>
      <c r="B93" s="30" t="inlineStr">
        <is>
          <t>INE756I01012</t>
        </is>
      </c>
      <c r="C93" s="30" t="inlineStr">
        <is>
          <t>Finance</t>
        </is>
      </c>
      <c r="D93" s="13" t="n">
        <v>70282</v>
      </c>
      <c r="E93" s="14" t="n">
        <v>538.04</v>
      </c>
      <c r="F93" s="15" t="n">
        <v>0.001</v>
      </c>
      <c r="G93" s="15" t="n"/>
    </row>
    <row r="94">
      <c r="A94" s="12" t="inlineStr">
        <is>
          <t>Wakefit Innovations Ltd.</t>
        </is>
      </c>
      <c r="B94" s="30" t="inlineStr">
        <is>
          <t>INE0E7301029</t>
        </is>
      </c>
      <c r="C94" s="30" t="inlineStr">
        <is>
          <t>Consumer Durables</t>
        </is>
      </c>
      <c r="D94" s="13" t="n">
        <v>179512</v>
      </c>
      <c r="E94" s="14" t="n">
        <v>331.09</v>
      </c>
      <c r="F94" s="15" t="n">
        <v>0.0005999999999999999</v>
      </c>
      <c r="G94" s="15" t="n"/>
    </row>
    <row r="95">
      <c r="A95" s="16" t="inlineStr">
        <is>
          <t>Sub Total</t>
        </is>
      </c>
      <c r="B95" s="31" t="n"/>
      <c r="C95" s="31" t="n"/>
      <c r="D95" s="17" t="n"/>
      <c r="E95" s="37" t="n">
        <v>527311.75</v>
      </c>
      <c r="F95" s="38" t="n">
        <v>0.9659</v>
      </c>
      <c r="G95" s="20" t="n"/>
    </row>
    <row r="96">
      <c r="A96" s="16" t="inlineStr">
        <is>
          <t>(b) Unlisted</t>
        </is>
      </c>
      <c r="B96" s="30" t="n"/>
      <c r="C96" s="30" t="n"/>
      <c r="D96" s="13" t="n"/>
      <c r="E96" s="14" t="n"/>
      <c r="F96" s="15" t="n"/>
      <c r="G96" s="15" t="n"/>
    </row>
    <row r="97">
      <c r="A97" s="16" t="inlineStr">
        <is>
          <t>Sub Total</t>
        </is>
      </c>
      <c r="B97" s="30" t="n"/>
      <c r="C97" s="30" t="n"/>
      <c r="D97" s="13" t="n"/>
      <c r="E97" s="39" t="inlineStr">
        <is>
          <t>NIL</t>
        </is>
      </c>
      <c r="F97" s="40" t="inlineStr">
        <is>
          <t>NIL</t>
        </is>
      </c>
      <c r="G97" s="15" t="n"/>
    </row>
    <row r="98">
      <c r="A98" s="21" t="inlineStr">
        <is>
          <t>TOTAL</t>
        </is>
      </c>
      <c r="B98" s="32" t="n"/>
      <c r="C98" s="32" t="n"/>
      <c r="D98" s="22" t="n"/>
      <c r="E98" s="27" t="n">
        <v>527311.75</v>
      </c>
      <c r="F98" s="28" t="n">
        <v>0.9659</v>
      </c>
      <c r="G98" s="20" t="n"/>
    </row>
    <row r="99">
      <c r="A99" s="12" t="n"/>
      <c r="B99" s="30" t="n"/>
      <c r="C99" s="30" t="n"/>
      <c r="D99" s="13" t="n"/>
      <c r="E99" s="14" t="n"/>
      <c r="F99" s="15" t="n"/>
      <c r="G99" s="15" t="n"/>
    </row>
    <row r="100">
      <c r="A100" s="12" t="n"/>
      <c r="B100" s="30" t="n"/>
      <c r="C100" s="30" t="n"/>
      <c r="D100" s="13" t="n"/>
      <c r="E100" s="14" t="n"/>
      <c r="F100" s="15" t="n"/>
      <c r="G100" s="15" t="n"/>
    </row>
    <row r="101">
      <c r="A101" s="16" t="inlineStr">
        <is>
          <t>TREPS / Reverse Repo</t>
        </is>
      </c>
      <c r="B101" s="30" t="n"/>
      <c r="C101" s="30" t="n"/>
      <c r="D101" s="13" t="n"/>
      <c r="E101" s="14" t="n"/>
      <c r="F101" s="15" t="n"/>
      <c r="G101" s="15" t="n"/>
    </row>
    <row r="102">
      <c r="A102" s="12" t="inlineStr">
        <is>
          <t>Clearing Corporation of India Ltd.</t>
        </is>
      </c>
      <c r="B102" s="30" t="n"/>
      <c r="C102" s="30" t="n"/>
      <c r="D102" s="13" t="n"/>
      <c r="E102" s="14" t="n">
        <v>19656.13</v>
      </c>
      <c r="F102" s="15" t="n">
        <v>0.036</v>
      </c>
      <c r="G102" s="15" t="n">
        <v>0.053335</v>
      </c>
    </row>
    <row r="103">
      <c r="A103" s="16" t="inlineStr">
        <is>
          <t>Sub Total</t>
        </is>
      </c>
      <c r="B103" s="31" t="n"/>
      <c r="C103" s="31" t="n"/>
      <c r="D103" s="17" t="n"/>
      <c r="E103" s="37" t="n">
        <v>19656.13</v>
      </c>
      <c r="F103" s="38" t="n">
        <v>0.036</v>
      </c>
      <c r="G103" s="20" t="n"/>
    </row>
    <row r="104">
      <c r="A104" s="12" t="n"/>
      <c r="B104" s="30" t="n"/>
      <c r="C104" s="30" t="n"/>
      <c r="D104" s="13" t="n"/>
      <c r="E104" s="14" t="n"/>
      <c r="F104" s="15" t="n"/>
      <c r="G104" s="15" t="n"/>
    </row>
    <row r="105">
      <c r="A105" s="21" t="inlineStr">
        <is>
          <t>TOTAL</t>
        </is>
      </c>
      <c r="B105" s="32" t="n"/>
      <c r="C105" s="32" t="n"/>
      <c r="D105" s="22" t="n"/>
      <c r="E105" s="18" t="n">
        <v>19656.13</v>
      </c>
      <c r="F105" s="19" t="n">
        <v>0.036</v>
      </c>
      <c r="G105" s="20" t="n"/>
    </row>
    <row r="106">
      <c r="A106" s="12" t="inlineStr">
        <is>
          <t>Accrued Interest</t>
        </is>
      </c>
      <c r="B106" s="30" t="n"/>
      <c r="C106" s="30" t="n"/>
      <c r="D106" s="13" t="n"/>
      <c r="E106" s="14" t="n">
        <v>2.872218</v>
      </c>
      <c r="F106" s="15" t="n">
        <v>5e-06</v>
      </c>
      <c r="G106" s="15" t="n"/>
    </row>
    <row r="107">
      <c r="A107" s="12" t="inlineStr">
        <is>
          <t>Net Receivables/(Payables)</t>
        </is>
      </c>
      <c r="B107" s="30" t="n"/>
      <c r="C107" s="30" t="n"/>
      <c r="D107" s="13" t="n"/>
      <c r="E107" s="23" t="n">
        <v>-1067.342218</v>
      </c>
      <c r="F107" s="24" t="n">
        <v>-0.001905</v>
      </c>
      <c r="G107" s="15" t="n">
        <v>0.053335</v>
      </c>
    </row>
    <row r="108">
      <c r="A108" s="25" t="inlineStr">
        <is>
          <t>GRAND TOTAL</t>
        </is>
      </c>
      <c r="B108" s="33" t="n"/>
      <c r="C108" s="33" t="n"/>
      <c r="D108" s="26" t="n"/>
      <c r="E108" s="27" t="n">
        <v>545903.41</v>
      </c>
      <c r="F108" s="28" t="n">
        <v>1</v>
      </c>
      <c r="G108" s="28" t="n"/>
    </row>
    <row r="113">
      <c r="A113" s="74" t="inlineStr">
        <is>
          <t>Notes:</t>
        </is>
      </c>
    </row>
    <row r="114">
      <c r="A114" s="48" t="inlineStr">
        <is>
          <t>1. Security in default beyond its maturiy date</t>
        </is>
      </c>
      <c r="B114" s="34" t="inlineStr">
        <is>
          <t>NIL</t>
        </is>
      </c>
    </row>
    <row r="115">
      <c r="A115" t="inlineStr">
        <is>
          <t>2. NAV at the beginning of the period (Rs. per unit)</t>
        </is>
      </c>
    </row>
    <row r="116">
      <c r="A116" t="inlineStr">
        <is>
          <t>Plan /option (Face Value 10)</t>
        </is>
      </c>
      <c r="B116" t="inlineStr">
        <is>
          <t>As on</t>
        </is>
      </c>
      <c r="C116" t="inlineStr">
        <is>
          <t>As on</t>
        </is>
      </c>
    </row>
    <row r="117">
      <c r="B117" s="49" t="n">
        <v>45989</v>
      </c>
      <c r="C117" s="49" t="n">
        <v>46022</v>
      </c>
    </row>
    <row r="118">
      <c r="A118" t="inlineStr">
        <is>
          <t>Direct Plan Growth Option</t>
        </is>
      </c>
      <c r="B118" t="n">
        <v>48.734</v>
      </c>
      <c r="C118" t="n">
        <v>48.902</v>
      </c>
    </row>
    <row r="119">
      <c r="A119" t="inlineStr">
        <is>
          <t>Direct Plan IDCW Option</t>
        </is>
      </c>
      <c r="B119" t="n">
        <v>42.634</v>
      </c>
      <c r="C119" t="n">
        <v>42.781</v>
      </c>
    </row>
    <row r="120">
      <c r="A120" t="inlineStr">
        <is>
          <t>Regular Plan Growth Option</t>
        </is>
      </c>
      <c r="B120" t="n">
        <v>43.86</v>
      </c>
      <c r="C120" t="n">
        <v>43.956</v>
      </c>
    </row>
    <row r="121">
      <c r="A121" t="inlineStr">
        <is>
          <t>Regular Plan IDCW Option</t>
        </is>
      </c>
      <c r="B121" t="n">
        <v>38.113</v>
      </c>
      <c r="C121" t="n">
        <v>38.197</v>
      </c>
    </row>
    <row r="123">
      <c r="A123" t="inlineStr">
        <is>
          <t xml:space="preserve">3. Total Dividend (Net) declared during the month </t>
        </is>
      </c>
      <c r="B123" s="34" t="inlineStr">
        <is>
          <t>NIL</t>
        </is>
      </c>
    </row>
    <row r="124">
      <c r="A124" t="inlineStr">
        <is>
          <t>4. Bonus was declared during the month</t>
        </is>
      </c>
      <c r="B124" s="34" t="inlineStr">
        <is>
          <t>NIL</t>
        </is>
      </c>
    </row>
    <row r="125" ht="29" customHeight="1">
      <c r="A125" s="48" t="inlineStr">
        <is>
          <t>5. Investment in Repo of Corporate Debt Securities during the month ended December 31, 2025</t>
        </is>
      </c>
      <c r="B125" s="34" t="inlineStr">
        <is>
          <t>NIL</t>
        </is>
      </c>
    </row>
    <row r="126" ht="29" customHeight="1">
      <c r="A126" s="48" t="inlineStr">
        <is>
          <t>6. Investment in foreign securities/ADRs/GDRs at the end of the month</t>
        </is>
      </c>
      <c r="B126" s="34" t="inlineStr">
        <is>
          <t>NIL</t>
        </is>
      </c>
    </row>
    <row r="127">
      <c r="A127" t="inlineStr">
        <is>
          <t>7. Portfolio Turnover Ratio</t>
        </is>
      </c>
      <c r="B127" s="51" t="n">
        <v>0.2402</v>
      </c>
    </row>
    <row r="128" ht="43.5" customHeight="1">
      <c r="A128" s="48" t="inlineStr">
        <is>
          <t>8. Total gross exposure to derivative instruments (excluding reversed positions) at the end of the month (Rs. in Lakhs)</t>
        </is>
      </c>
      <c r="B128" s="34" t="inlineStr">
        <is>
          <t>NIL</t>
        </is>
      </c>
    </row>
    <row r="129">
      <c r="B129" s="34" t="n"/>
    </row>
    <row r="130" ht="29" customHeight="1">
      <c r="A130" s="48" t="inlineStr">
        <is>
          <t>9. Margin Deposits includes Margin money placed on derivatives other than margin money placed with bank</t>
        </is>
      </c>
      <c r="B130" s="34" t="inlineStr">
        <is>
          <t>NIL</t>
        </is>
      </c>
    </row>
    <row r="131" ht="29" customHeight="1">
      <c r="A131" s="48" t="inlineStr">
        <is>
          <t>10. Value of investment made by other schemes under same management (Rs. In Lakhs)</t>
        </is>
      </c>
      <c r="B131" t="inlineStr">
        <is>
          <t>NIL</t>
        </is>
      </c>
    </row>
    <row r="132" ht="29" customHeight="1">
      <c r="A132" s="48" t="inlineStr">
        <is>
          <t>11. Number of instance of deviation In valuation of securities</t>
        </is>
      </c>
      <c r="B132" s="34" t="inlineStr">
        <is>
          <t>NIL</t>
        </is>
      </c>
    </row>
    <row r="133" ht="29" customHeight="1">
      <c r="A133" s="48" t="inlineStr">
        <is>
          <t>12. Total value and percentage of illiquid equity shares / securities</t>
        </is>
      </c>
      <c r="B133" s="34" t="inlineStr">
        <is>
          <t>NIL</t>
        </is>
      </c>
    </row>
    <row r="135" ht="70" customHeight="1">
      <c r="A135" s="76" t="inlineStr">
        <is>
          <t>Scheme Name</t>
        </is>
      </c>
      <c r="B135" s="76" t="inlineStr">
        <is>
          <t>Risk- O - Meter</t>
        </is>
      </c>
      <c r="C135" s="76" t="inlineStr">
        <is>
          <t>Benchmark of the Scheme</t>
        </is>
      </c>
      <c r="D135" s="76" t="inlineStr">
        <is>
          <t>Benchmark Risk-o-meter</t>
        </is>
      </c>
    </row>
    <row r="136" ht="70" customHeight="1">
      <c r="A136" s="76" t="inlineStr">
        <is>
          <t>Edelweiss Small Cap Fund</t>
        </is>
      </c>
      <c r="B136" s="76" t="n"/>
      <c r="C136" s="76" t="inlineStr">
        <is>
          <t>Nifty Smallcap 250 - TRI</t>
        </is>
      </c>
      <c r="D136" s="76" t="n"/>
      <c r="E13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0.xml><?xml version="1.0" encoding="utf-8"?>
<worksheet xmlns="http://schemas.openxmlformats.org/spreadsheetml/2006/main">
  <sheetPr>
    <outlinePr summaryBelow="1" summaryRight="1"/>
    <pageSetUpPr/>
  </sheetPr>
  <dimension ref="A1:G486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ARBITRAGE FUND AS ON DECEMBER 31, 2025</t>
        </is>
      </c>
    </row>
    <row r="2" ht="35" customHeight="1">
      <c r="A2" s="75" t="inlineStr">
        <is>
          <t>(An open ended scheme investing in arbitrage opportunities)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HDFC Bank Ltd.</t>
        </is>
      </c>
      <c r="B8" s="30" t="inlineStr">
        <is>
          <t>INE040A01034</t>
        </is>
      </c>
      <c r="C8" s="30" t="inlineStr">
        <is>
          <t>Banks</t>
        </is>
      </c>
      <c r="D8" s="13" t="n">
        <v>8529950</v>
      </c>
      <c r="E8" s="14" t="n">
        <v>84548.86</v>
      </c>
      <c r="F8" s="15" t="n">
        <v>0.052</v>
      </c>
      <c r="G8" s="15" t="n"/>
    </row>
    <row r="9">
      <c r="A9" s="12" t="inlineStr">
        <is>
          <t>Reliance Industries Ltd.</t>
        </is>
      </c>
      <c r="B9" s="30" t="inlineStr">
        <is>
          <t>INE002A01018</t>
        </is>
      </c>
      <c r="C9" s="30" t="inlineStr">
        <is>
          <t>Petroleum Products</t>
        </is>
      </c>
      <c r="D9" s="13" t="n">
        <v>3208500</v>
      </c>
      <c r="E9" s="14" t="n">
        <v>50386.28</v>
      </c>
      <c r="F9" s="15" t="n">
        <v>0.031</v>
      </c>
      <c r="G9" s="15" t="n"/>
    </row>
    <row r="10">
      <c r="A10" s="12" t="inlineStr">
        <is>
          <t>Vodafone Idea Ltd.</t>
        </is>
      </c>
      <c r="B10" s="30" t="inlineStr">
        <is>
          <t>INE669E01016</t>
        </is>
      </c>
      <c r="C10" s="30" t="inlineStr">
        <is>
          <t>Telecom - Services</t>
        </is>
      </c>
      <c r="D10" s="13" t="n">
        <v>361877925</v>
      </c>
      <c r="E10" s="14" t="n">
        <v>38938.06</v>
      </c>
      <c r="F10" s="15" t="n">
        <v>0.0239</v>
      </c>
      <c r="G10" s="15" t="n"/>
    </row>
    <row r="11">
      <c r="A11" s="12" t="inlineStr">
        <is>
          <t>JSW Steel Ltd.</t>
        </is>
      </c>
      <c r="B11" s="30" t="inlineStr">
        <is>
          <t>INE019A01038</t>
        </is>
      </c>
      <c r="C11" s="30" t="inlineStr">
        <is>
          <t>Ferrous Metals</t>
        </is>
      </c>
      <c r="D11" s="13" t="n">
        <v>2782350</v>
      </c>
      <c r="E11" s="14" t="n">
        <v>32408.81</v>
      </c>
      <c r="F11" s="15" t="n">
        <v>0.0199</v>
      </c>
      <c r="G11" s="15" t="n"/>
    </row>
    <row r="12">
      <c r="A12" s="12" t="inlineStr">
        <is>
          <t>ICICI Bank Ltd.</t>
        </is>
      </c>
      <c r="B12" s="30" t="inlineStr">
        <is>
          <t>INE090A01021</t>
        </is>
      </c>
      <c r="C12" s="30" t="inlineStr">
        <is>
          <t>Banks</t>
        </is>
      </c>
      <c r="D12" s="13" t="n">
        <v>2265900</v>
      </c>
      <c r="E12" s="14" t="n">
        <v>30428.77</v>
      </c>
      <c r="F12" s="15" t="n">
        <v>0.0187</v>
      </c>
      <c r="G12" s="15" t="n"/>
    </row>
    <row r="13">
      <c r="A13" s="12" t="inlineStr">
        <is>
          <t>Axis Bank Ltd.</t>
        </is>
      </c>
      <c r="B13" s="30" t="inlineStr">
        <is>
          <t>INE238A01034</t>
        </is>
      </c>
      <c r="C13" s="30" t="inlineStr">
        <is>
          <t>Banks</t>
        </is>
      </c>
      <c r="D13" s="13" t="n">
        <v>2168125</v>
      </c>
      <c r="E13" s="14" t="n">
        <v>27522.18</v>
      </c>
      <c r="F13" s="15" t="n">
        <v>0.0169</v>
      </c>
      <c r="G13" s="15" t="n"/>
    </row>
    <row r="14">
      <c r="A14" s="12" t="inlineStr">
        <is>
          <t>Vedanta Ltd.</t>
        </is>
      </c>
      <c r="B14" s="30" t="inlineStr">
        <is>
          <t>INE205A01025</t>
        </is>
      </c>
      <c r="C14" s="30" t="inlineStr">
        <is>
          <t>Diversified Metals</t>
        </is>
      </c>
      <c r="D14" s="13" t="n">
        <v>4411400</v>
      </c>
      <c r="E14" s="14" t="n">
        <v>26662.5</v>
      </c>
      <c r="F14" s="15" t="n">
        <v>0.0164</v>
      </c>
      <c r="G14" s="15" t="n"/>
    </row>
    <row r="15">
      <c r="A15" s="12" t="inlineStr">
        <is>
          <t>NMDC Ltd.</t>
        </is>
      </c>
      <c r="B15" s="30" t="inlineStr">
        <is>
          <t>INE584A01023</t>
        </is>
      </c>
      <c r="C15" s="30" t="inlineStr">
        <is>
          <t>Minerals &amp; Mining</t>
        </is>
      </c>
      <c r="D15" s="13" t="n">
        <v>31272750</v>
      </c>
      <c r="E15" s="14" t="n">
        <v>26009.55</v>
      </c>
      <c r="F15" s="15" t="n">
        <v>0.016</v>
      </c>
      <c r="G15" s="15" t="n"/>
    </row>
    <row r="16">
      <c r="A16" s="12" t="inlineStr">
        <is>
          <t>Steel Authority of India Ltd.</t>
        </is>
      </c>
      <c r="B16" s="30" t="inlineStr">
        <is>
          <t>INE114A01011</t>
        </is>
      </c>
      <c r="C16" s="30" t="inlineStr">
        <is>
          <t>Ferrous Metals</t>
        </is>
      </c>
      <c r="D16" s="13" t="n">
        <v>17230200</v>
      </c>
      <c r="E16" s="14" t="n">
        <v>25326.67</v>
      </c>
      <c r="F16" s="15" t="n">
        <v>0.0156</v>
      </c>
      <c r="G16" s="15" t="n"/>
    </row>
    <row r="17">
      <c r="A17" s="12" t="inlineStr">
        <is>
          <t>Multi Commodity Exchange Of India Ltd.</t>
        </is>
      </c>
      <c r="B17" s="30" t="inlineStr">
        <is>
          <t>INE745G01035</t>
        </is>
      </c>
      <c r="C17" s="30" t="inlineStr">
        <is>
          <t>Capital Markets</t>
        </is>
      </c>
      <c r="D17" s="13" t="n">
        <v>205375</v>
      </c>
      <c r="E17" s="14" t="n">
        <v>22870.56</v>
      </c>
      <c r="F17" s="15" t="n">
        <v>0.0141</v>
      </c>
      <c r="G17" s="15" t="n"/>
    </row>
    <row r="18">
      <c r="A18" s="12" t="inlineStr">
        <is>
          <t>Glenmark Pharmaceuticals Ltd.</t>
        </is>
      </c>
      <c r="B18" s="30" t="inlineStr">
        <is>
          <t>INE935A01035</t>
        </is>
      </c>
      <c r="C18" s="30" t="inlineStr">
        <is>
          <t>Pharmaceuticals &amp; Biotechnology</t>
        </is>
      </c>
      <c r="D18" s="13" t="n">
        <v>996000</v>
      </c>
      <c r="E18" s="14" t="n">
        <v>20270.59</v>
      </c>
      <c r="F18" s="15" t="n">
        <v>0.0125</v>
      </c>
      <c r="G18" s="15" t="n"/>
    </row>
    <row r="19">
      <c r="A19" s="12" t="inlineStr">
        <is>
          <t>Tata Consultancy Services Ltd.</t>
        </is>
      </c>
      <c r="B19" s="30" t="inlineStr">
        <is>
          <t>INE467B01029</t>
        </is>
      </c>
      <c r="C19" s="30" t="inlineStr">
        <is>
          <t>IT - Software</t>
        </is>
      </c>
      <c r="D19" s="13" t="n">
        <v>606200</v>
      </c>
      <c r="E19" s="14" t="n">
        <v>19435.98</v>
      </c>
      <c r="F19" s="15" t="n">
        <v>0.0119</v>
      </c>
      <c r="G19" s="15" t="n"/>
    </row>
    <row r="20">
      <c r="A20" s="12" t="inlineStr">
        <is>
          <t>JSW Energy Ltd.</t>
        </is>
      </c>
      <c r="B20" s="30" t="inlineStr">
        <is>
          <t>INE121E01018</t>
        </is>
      </c>
      <c r="C20" s="30" t="inlineStr">
        <is>
          <t>Power</t>
        </is>
      </c>
      <c r="D20" s="13" t="n">
        <v>3975000</v>
      </c>
      <c r="E20" s="14" t="n">
        <v>19177.39</v>
      </c>
      <c r="F20" s="15" t="n">
        <v>0.0118</v>
      </c>
      <c r="G20" s="15" t="n"/>
    </row>
    <row r="21">
      <c r="A21" s="12" t="inlineStr">
        <is>
          <t>Eternal Ltd.</t>
        </is>
      </c>
      <c r="B21" s="30" t="inlineStr">
        <is>
          <t>INE758T01015</t>
        </is>
      </c>
      <c r="C21" s="30" t="inlineStr">
        <is>
          <t>Retailing</t>
        </is>
      </c>
      <c r="D21" s="13" t="n">
        <v>6870025</v>
      </c>
      <c r="E21" s="14" t="n">
        <v>19102.1</v>
      </c>
      <c r="F21" s="15" t="n">
        <v>0.0117</v>
      </c>
      <c r="G21" s="15" t="n"/>
    </row>
    <row r="22">
      <c r="A22" s="12" t="inlineStr">
        <is>
          <t>IndusInd Bank Ltd.</t>
        </is>
      </c>
      <c r="B22" s="30" t="inlineStr">
        <is>
          <t>INE095A01012</t>
        </is>
      </c>
      <c r="C22" s="30" t="inlineStr">
        <is>
          <t>Banks</t>
        </is>
      </c>
      <c r="D22" s="13" t="n">
        <v>2174200</v>
      </c>
      <c r="E22" s="14" t="n">
        <v>18789.44</v>
      </c>
      <c r="F22" s="15" t="n">
        <v>0.0115</v>
      </c>
      <c r="G22" s="15" t="n"/>
    </row>
    <row r="23">
      <c r="A23" s="12" t="inlineStr">
        <is>
          <t>Shriram Finance Ltd.</t>
        </is>
      </c>
      <c r="B23" s="30" t="inlineStr">
        <is>
          <t>INE721A01047</t>
        </is>
      </c>
      <c r="C23" s="30" t="inlineStr">
        <is>
          <t>Finance</t>
        </is>
      </c>
      <c r="D23" s="13" t="n">
        <v>1883475</v>
      </c>
      <c r="E23" s="14" t="n">
        <v>18763.18</v>
      </c>
      <c r="F23" s="15" t="n">
        <v>0.0115</v>
      </c>
      <c r="G23" s="15" t="n"/>
    </row>
    <row r="24">
      <c r="A24" s="12" t="inlineStr">
        <is>
          <t>ITC Ltd.</t>
        </is>
      </c>
      <c r="B24" s="30" t="inlineStr">
        <is>
          <t>INE154A01025</t>
        </is>
      </c>
      <c r="C24" s="30" t="inlineStr">
        <is>
          <t>Diversified FMCG</t>
        </is>
      </c>
      <c r="D24" s="13" t="n">
        <v>4532800</v>
      </c>
      <c r="E24" s="14" t="n">
        <v>18267.18</v>
      </c>
      <c r="F24" s="15" t="n">
        <v>0.0112</v>
      </c>
      <c r="G24" s="15" t="n"/>
    </row>
    <row r="25">
      <c r="A25" s="12" t="inlineStr">
        <is>
          <t>Hindustan Petroleum Corporation Ltd.</t>
        </is>
      </c>
      <c r="B25" s="30" t="inlineStr">
        <is>
          <t>INE094A01015</t>
        </is>
      </c>
      <c r="C25" s="30" t="inlineStr">
        <is>
          <t>Petroleum Products</t>
        </is>
      </c>
      <c r="D25" s="13" t="n">
        <v>3604500</v>
      </c>
      <c r="E25" s="14" t="n">
        <v>17988.26</v>
      </c>
      <c r="F25" s="15" t="n">
        <v>0.0111</v>
      </c>
      <c r="G25" s="15" t="n"/>
    </row>
    <row r="26">
      <c r="A26" s="12" t="inlineStr">
        <is>
          <t>Adani Green Energy Ltd.</t>
        </is>
      </c>
      <c r="B26" s="30" t="inlineStr">
        <is>
          <t>INE364U01010</t>
        </is>
      </c>
      <c r="C26" s="30" t="inlineStr">
        <is>
          <t>Power</t>
        </is>
      </c>
      <c r="D26" s="13" t="n">
        <v>1765800</v>
      </c>
      <c r="E26" s="14" t="n">
        <v>17924.64</v>
      </c>
      <c r="F26" s="15" t="n">
        <v>0.011</v>
      </c>
      <c r="G26" s="15" t="n"/>
    </row>
    <row r="27">
      <c r="A27" s="12" t="inlineStr">
        <is>
          <t>Hindustan Aeronautics Ltd.</t>
        </is>
      </c>
      <c r="B27" s="30" t="inlineStr">
        <is>
          <t>INE066F01020</t>
        </is>
      </c>
      <c r="C27" s="30" t="inlineStr">
        <is>
          <t>Aerospace &amp; Defense</t>
        </is>
      </c>
      <c r="D27" s="13" t="n">
        <v>400500</v>
      </c>
      <c r="E27" s="14" t="n">
        <v>17576.74</v>
      </c>
      <c r="F27" s="15" t="n">
        <v>0.0108</v>
      </c>
      <c r="G27" s="15" t="n"/>
    </row>
    <row r="28">
      <c r="A28" s="12" t="inlineStr">
        <is>
          <t>Marico Ltd.</t>
        </is>
      </c>
      <c r="B28" s="30" t="inlineStr">
        <is>
          <t>INE196A01026</t>
        </is>
      </c>
      <c r="C28" s="30" t="inlineStr">
        <is>
          <t>Agricultural Food &amp; other Products</t>
        </is>
      </c>
      <c r="D28" s="13" t="n">
        <v>2174400</v>
      </c>
      <c r="E28" s="14" t="n">
        <v>16321.05</v>
      </c>
      <c r="F28" s="15" t="n">
        <v>0.01</v>
      </c>
      <c r="G28" s="15" t="n"/>
    </row>
    <row r="29">
      <c r="A29" s="12" t="inlineStr">
        <is>
          <t>Yes Bank Ltd.</t>
        </is>
      </c>
      <c r="B29" s="30" t="inlineStr">
        <is>
          <t>INE528G01035</t>
        </is>
      </c>
      <c r="C29" s="30" t="inlineStr">
        <is>
          <t>Banks</t>
        </is>
      </c>
      <c r="D29" s="13" t="n">
        <v>71467800</v>
      </c>
      <c r="E29" s="14" t="n">
        <v>15437.04</v>
      </c>
      <c r="F29" s="15" t="n">
        <v>0.0095</v>
      </c>
      <c r="G29" s="15" t="n"/>
    </row>
    <row r="30">
      <c r="A30" s="12" t="inlineStr">
        <is>
          <t>Aurobindo Pharma Ltd.</t>
        </is>
      </c>
      <c r="B30" s="30" t="inlineStr">
        <is>
          <t>INE406A01037</t>
        </is>
      </c>
      <c r="C30" s="30" t="inlineStr">
        <is>
          <t>Pharmaceuticals &amp; Biotechnology</t>
        </is>
      </c>
      <c r="D30" s="13" t="n">
        <v>1273250</v>
      </c>
      <c r="E30" s="14" t="n">
        <v>15062.55</v>
      </c>
      <c r="F30" s="15" t="n">
        <v>0.009299999999999999</v>
      </c>
      <c r="G30" s="15" t="n"/>
    </row>
    <row r="31">
      <c r="A31" s="12" t="inlineStr">
        <is>
          <t>Bharti Airtel Ltd.</t>
        </is>
      </c>
      <c r="B31" s="30" t="inlineStr">
        <is>
          <t>IN9397D01014</t>
        </is>
      </c>
      <c r="C31" s="30" t="inlineStr">
        <is>
          <t>Telecom - Services</t>
        </is>
      </c>
      <c r="D31" s="13" t="n">
        <v>853100</v>
      </c>
      <c r="E31" s="14" t="n">
        <v>14426.35</v>
      </c>
      <c r="F31" s="15" t="n">
        <v>0.0089</v>
      </c>
      <c r="G31" s="15" t="n"/>
    </row>
    <row r="32">
      <c r="A32" s="12" t="inlineStr">
        <is>
          <t>Adani Energy Solutions Ltd.</t>
        </is>
      </c>
      <c r="B32" s="30" t="inlineStr">
        <is>
          <t>INE931S01010</t>
        </is>
      </c>
      <c r="C32" s="30" t="inlineStr">
        <is>
          <t>Power</t>
        </is>
      </c>
      <c r="D32" s="13" t="n">
        <v>1344600</v>
      </c>
      <c r="E32" s="14" t="n">
        <v>13813.75</v>
      </c>
      <c r="F32" s="15" t="n">
        <v>0.008500000000000001</v>
      </c>
      <c r="G32" s="15" t="n"/>
    </row>
    <row r="33">
      <c r="A33" s="12" t="inlineStr">
        <is>
          <t>Bharat Electronics Ltd.</t>
        </is>
      </c>
      <c r="B33" s="30" t="inlineStr">
        <is>
          <t>INE263A01024</t>
        </is>
      </c>
      <c r="C33" s="30" t="inlineStr">
        <is>
          <t>Aerospace &amp; Defense</t>
        </is>
      </c>
      <c r="D33" s="13" t="n">
        <v>3221925</v>
      </c>
      <c r="E33" s="14" t="n">
        <v>12874.81</v>
      </c>
      <c r="F33" s="15" t="n">
        <v>0.007900000000000001</v>
      </c>
      <c r="G33" s="15" t="n"/>
    </row>
    <row r="34">
      <c r="A34" s="12" t="inlineStr">
        <is>
          <t>RBL Bank Ltd.</t>
        </is>
      </c>
      <c r="B34" s="30" t="inlineStr">
        <is>
          <t>INE976G01028</t>
        </is>
      </c>
      <c r="C34" s="30" t="inlineStr">
        <is>
          <t>Banks</t>
        </is>
      </c>
      <c r="D34" s="13" t="n">
        <v>3937000</v>
      </c>
      <c r="E34" s="14" t="n">
        <v>12433.05</v>
      </c>
      <c r="F34" s="15" t="n">
        <v>0.0076</v>
      </c>
      <c r="G34" s="15" t="n"/>
    </row>
    <row r="35">
      <c r="A35" s="12" t="inlineStr">
        <is>
          <t>Oil &amp; Natural Gas Corporation Ltd.</t>
        </is>
      </c>
      <c r="B35" s="30" t="inlineStr">
        <is>
          <t>INE213A01029</t>
        </is>
      </c>
      <c r="C35" s="30" t="inlineStr">
        <is>
          <t>Oil</t>
        </is>
      </c>
      <c r="D35" s="13" t="n">
        <v>5071500</v>
      </c>
      <c r="E35" s="14" t="n">
        <v>12190.87</v>
      </c>
      <c r="F35" s="15" t="n">
        <v>0.0075</v>
      </c>
      <c r="G35" s="15" t="n"/>
    </row>
    <row r="36">
      <c r="A36" s="12" t="inlineStr">
        <is>
          <t>Jio Financial Services Ltd.</t>
        </is>
      </c>
      <c r="B36" s="30" t="inlineStr">
        <is>
          <t>INE758E01017</t>
        </is>
      </c>
      <c r="C36" s="30" t="inlineStr">
        <is>
          <t>Finance</t>
        </is>
      </c>
      <c r="D36" s="13" t="n">
        <v>3983250</v>
      </c>
      <c r="E36" s="14" t="n">
        <v>11748.6</v>
      </c>
      <c r="F36" s="15" t="n">
        <v>0.0072</v>
      </c>
      <c r="G36" s="15" t="n"/>
    </row>
    <row r="37">
      <c r="A37" s="12" t="inlineStr">
        <is>
          <t>IIFL Finance Ltd.</t>
        </is>
      </c>
      <c r="B37" s="30" t="inlineStr">
        <is>
          <t>INE530B01024</t>
        </is>
      </c>
      <c r="C37" s="30" t="inlineStr">
        <is>
          <t>Finance</t>
        </is>
      </c>
      <c r="D37" s="13" t="n">
        <v>1885950</v>
      </c>
      <c r="E37" s="14" t="n">
        <v>11513.72</v>
      </c>
      <c r="F37" s="15" t="n">
        <v>0.0071</v>
      </c>
      <c r="G37" s="15" t="n"/>
    </row>
    <row r="38">
      <c r="A38" s="12" t="inlineStr">
        <is>
          <t>Indus Towers Ltd.</t>
        </is>
      </c>
      <c r="B38" s="30" t="inlineStr">
        <is>
          <t>INE121J01017</t>
        </is>
      </c>
      <c r="C38" s="30" t="inlineStr">
        <is>
          <t>Telecom - Services</t>
        </is>
      </c>
      <c r="D38" s="13" t="n">
        <v>2662200</v>
      </c>
      <c r="E38" s="14" t="n">
        <v>11147.96</v>
      </c>
      <c r="F38" s="15" t="n">
        <v>0.0069</v>
      </c>
      <c r="G38" s="15" t="n"/>
    </row>
    <row r="39">
      <c r="A39" s="12" t="inlineStr">
        <is>
          <t>NTPC Ltd.</t>
        </is>
      </c>
      <c r="B39" s="30" t="inlineStr">
        <is>
          <t>INE733E01010</t>
        </is>
      </c>
      <c r="C39" s="30" t="inlineStr">
        <is>
          <t>Power</t>
        </is>
      </c>
      <c r="D39" s="13" t="n">
        <v>3382500</v>
      </c>
      <c r="E39" s="14" t="n">
        <v>11147.03</v>
      </c>
      <c r="F39" s="15" t="n">
        <v>0.0069</v>
      </c>
      <c r="G39" s="15" t="n"/>
    </row>
    <row r="40">
      <c r="A40" s="12" t="inlineStr">
        <is>
          <t>IDFC First Bank Ltd.</t>
        </is>
      </c>
      <c r="B40" s="30" t="inlineStr">
        <is>
          <t>INE092T01019</t>
        </is>
      </c>
      <c r="C40" s="30" t="inlineStr">
        <is>
          <t>Banks</t>
        </is>
      </c>
      <c r="D40" s="13" t="n">
        <v>12864425</v>
      </c>
      <c r="E40" s="14" t="n">
        <v>11013.23</v>
      </c>
      <c r="F40" s="15" t="n">
        <v>0.0068</v>
      </c>
      <c r="G40" s="15" t="n"/>
    </row>
    <row r="41">
      <c r="A41" s="12" t="inlineStr">
        <is>
          <t>Grasim Industries Ltd.</t>
        </is>
      </c>
      <c r="B41" s="30" t="inlineStr">
        <is>
          <t>INE047A01021</t>
        </is>
      </c>
      <c r="C41" s="30" t="inlineStr">
        <is>
          <t>Cement &amp; Cement Products</t>
        </is>
      </c>
      <c r="D41" s="13" t="n">
        <v>373750</v>
      </c>
      <c r="E41" s="14" t="n">
        <v>10573.39</v>
      </c>
      <c r="F41" s="15" t="n">
        <v>0.0065</v>
      </c>
      <c r="G41" s="15" t="n"/>
    </row>
    <row r="42">
      <c r="A42" s="12" t="inlineStr">
        <is>
          <t>Britannia Industries Ltd.</t>
        </is>
      </c>
      <c r="B42" s="30" t="inlineStr">
        <is>
          <t>INE216A01030</t>
        </is>
      </c>
      <c r="C42" s="30" t="inlineStr">
        <is>
          <t>Food Products</t>
        </is>
      </c>
      <c r="D42" s="13" t="n">
        <v>175125</v>
      </c>
      <c r="E42" s="14" t="n">
        <v>10561.79</v>
      </c>
      <c r="F42" s="15" t="n">
        <v>0.0065</v>
      </c>
      <c r="G42" s="15" t="n"/>
    </row>
    <row r="43">
      <c r="A43" s="12" t="inlineStr">
        <is>
          <t>Punjab National Bank</t>
        </is>
      </c>
      <c r="B43" s="30" t="inlineStr">
        <is>
          <t>INE160A01022</t>
        </is>
      </c>
      <c r="C43" s="30" t="inlineStr">
        <is>
          <t>Banks</t>
        </is>
      </c>
      <c r="D43" s="13" t="n">
        <v>8528000</v>
      </c>
      <c r="E43" s="14" t="n">
        <v>10538.9</v>
      </c>
      <c r="F43" s="15" t="n">
        <v>0.0065</v>
      </c>
      <c r="G43" s="15" t="n"/>
    </row>
    <row r="44">
      <c r="A44" s="12" t="inlineStr">
        <is>
          <t>State Bank of India</t>
        </is>
      </c>
      <c r="B44" s="30" t="inlineStr">
        <is>
          <t>INE062A01020</t>
        </is>
      </c>
      <c r="C44" s="30" t="inlineStr">
        <is>
          <t>Banks</t>
        </is>
      </c>
      <c r="D44" s="13" t="n">
        <v>1053000</v>
      </c>
      <c r="E44" s="14" t="n">
        <v>10342.57</v>
      </c>
      <c r="F44" s="15" t="n">
        <v>0.0064</v>
      </c>
      <c r="G44" s="15" t="n"/>
    </row>
    <row r="45">
      <c r="A45" s="12" t="inlineStr">
        <is>
          <t>Power Finance Corporation Ltd.</t>
        </is>
      </c>
      <c r="B45" s="30" t="inlineStr">
        <is>
          <t>INE134E01011</t>
        </is>
      </c>
      <c r="C45" s="30" t="inlineStr">
        <is>
          <t>Finance</t>
        </is>
      </c>
      <c r="D45" s="13" t="n">
        <v>2889900</v>
      </c>
      <c r="E45" s="14" t="n">
        <v>10270.7</v>
      </c>
      <c r="F45" s="15" t="n">
        <v>0.0063</v>
      </c>
      <c r="G45" s="15" t="n"/>
    </row>
    <row r="46">
      <c r="A46" s="12" t="inlineStr">
        <is>
          <t>REC Ltd.</t>
        </is>
      </c>
      <c r="B46" s="30" t="inlineStr">
        <is>
          <t>INE020B01018</t>
        </is>
      </c>
      <c r="C46" s="30" t="inlineStr">
        <is>
          <t>Finance</t>
        </is>
      </c>
      <c r="D46" s="13" t="n">
        <v>2679600</v>
      </c>
      <c r="E46" s="14" t="n">
        <v>9560.809999999999</v>
      </c>
      <c r="F46" s="15" t="n">
        <v>0.0059</v>
      </c>
      <c r="G46" s="15" t="n"/>
    </row>
    <row r="47">
      <c r="A47" s="12" t="inlineStr">
        <is>
          <t>Tata Steel Ltd.</t>
        </is>
      </c>
      <c r="B47" s="30" t="inlineStr">
        <is>
          <t>INE081A01020</t>
        </is>
      </c>
      <c r="C47" s="30" t="inlineStr">
        <is>
          <t>Ferrous Metals</t>
        </is>
      </c>
      <c r="D47" s="13" t="n">
        <v>5302000</v>
      </c>
      <c r="E47" s="14" t="n">
        <v>9547.84</v>
      </c>
      <c r="F47" s="15" t="n">
        <v>0.0059</v>
      </c>
      <c r="G47" s="15" t="n"/>
    </row>
    <row r="48">
      <c r="A48" s="12" t="inlineStr">
        <is>
          <t>Inox Wind Ltd.</t>
        </is>
      </c>
      <c r="B48" s="30" t="inlineStr">
        <is>
          <t>INE066P01011</t>
        </is>
      </c>
      <c r="C48" s="30" t="inlineStr">
        <is>
          <t>Electrical Equipment</t>
        </is>
      </c>
      <c r="D48" s="13" t="n">
        <v>7614750</v>
      </c>
      <c r="E48" s="14" t="n">
        <v>9406.5</v>
      </c>
      <c r="F48" s="15" t="n">
        <v>0.0058</v>
      </c>
      <c r="G48" s="15" t="n"/>
    </row>
    <row r="49">
      <c r="A49" s="12" t="inlineStr">
        <is>
          <t>Coforge Ltd.</t>
        </is>
      </c>
      <c r="B49" s="30" t="inlineStr">
        <is>
          <t>INE591G01025</t>
        </is>
      </c>
      <c r="C49" s="30" t="inlineStr">
        <is>
          <t>IT - Software</t>
        </is>
      </c>
      <c r="D49" s="13" t="n">
        <v>539625</v>
      </c>
      <c r="E49" s="14" t="n">
        <v>8973.959999999999</v>
      </c>
      <c r="F49" s="15" t="n">
        <v>0.0055</v>
      </c>
      <c r="G49" s="15" t="n"/>
    </row>
    <row r="50">
      <c r="A50" s="12" t="inlineStr">
        <is>
          <t>Patanjali Foods Ltd.</t>
        </is>
      </c>
      <c r="B50" s="30" t="inlineStr">
        <is>
          <t>INE619A01035</t>
        </is>
      </c>
      <c r="C50" s="30" t="inlineStr">
        <is>
          <t>Agricultural Food &amp; other Products</t>
        </is>
      </c>
      <c r="D50" s="13" t="n">
        <v>1644300</v>
      </c>
      <c r="E50" s="14" t="n">
        <v>8969.66</v>
      </c>
      <c r="F50" s="15" t="n">
        <v>0.0055</v>
      </c>
      <c r="G50" s="15" t="n"/>
    </row>
    <row r="51">
      <c r="A51" s="12" t="inlineStr">
        <is>
          <t>Mahindra &amp; Mahindra Ltd.</t>
        </is>
      </c>
      <c r="B51" s="30" t="inlineStr">
        <is>
          <t>INE101A01026</t>
        </is>
      </c>
      <c r="C51" s="30" t="inlineStr">
        <is>
          <t>Automobiles</t>
        </is>
      </c>
      <c r="D51" s="13" t="n">
        <v>235800</v>
      </c>
      <c r="E51" s="14" t="n">
        <v>8746.290000000001</v>
      </c>
      <c r="F51" s="15" t="n">
        <v>0.0054</v>
      </c>
      <c r="G51" s="15" t="n"/>
    </row>
    <row r="52">
      <c r="A52" s="12" t="inlineStr">
        <is>
          <t>Solar Industries India Ltd.</t>
        </is>
      </c>
      <c r="B52" s="30" t="inlineStr">
        <is>
          <t>INE343H01029</t>
        </is>
      </c>
      <c r="C52" s="30" t="inlineStr">
        <is>
          <t>Chemicals &amp; Petrochemicals</t>
        </is>
      </c>
      <c r="D52" s="13" t="n">
        <v>69500</v>
      </c>
      <c r="E52" s="14" t="n">
        <v>8515.139999999999</v>
      </c>
      <c r="F52" s="15" t="n">
        <v>0.0052</v>
      </c>
      <c r="G52" s="15" t="n"/>
    </row>
    <row r="53">
      <c r="A53" s="12" t="inlineStr">
        <is>
          <t>Sammaan Capital Ltd.</t>
        </is>
      </c>
      <c r="B53" s="30" t="inlineStr">
        <is>
          <t>INE148I01020</t>
        </is>
      </c>
      <c r="C53" s="30" t="inlineStr">
        <is>
          <t>Finance</t>
        </is>
      </c>
      <c r="D53" s="13" t="n">
        <v>5809300</v>
      </c>
      <c r="E53" s="14" t="n">
        <v>8460.66</v>
      </c>
      <c r="F53" s="15" t="n">
        <v>0.0052</v>
      </c>
      <c r="G53" s="15" t="n"/>
    </row>
    <row r="54">
      <c r="A54" s="12" t="inlineStr">
        <is>
          <t>Kalyan Jewellers India Ltd.</t>
        </is>
      </c>
      <c r="B54" s="30" t="inlineStr">
        <is>
          <t>INE303R01014</t>
        </is>
      </c>
      <c r="C54" s="30" t="inlineStr">
        <is>
          <t>Consumer Durables</t>
        </is>
      </c>
      <c r="D54" s="13" t="n">
        <v>1740175</v>
      </c>
      <c r="E54" s="14" t="n">
        <v>8445.940000000001</v>
      </c>
      <c r="F54" s="15" t="n">
        <v>0.0052</v>
      </c>
      <c r="G54" s="15" t="n"/>
    </row>
    <row r="55">
      <c r="A55" s="12" t="inlineStr">
        <is>
          <t>DLF Ltd.</t>
        </is>
      </c>
      <c r="B55" s="30" t="inlineStr">
        <is>
          <t>INE271C01023</t>
        </is>
      </c>
      <c r="C55" s="30" t="inlineStr">
        <is>
          <t>Realty</t>
        </is>
      </c>
      <c r="D55" s="13" t="n">
        <v>1199550</v>
      </c>
      <c r="E55" s="14" t="n">
        <v>8245.709999999999</v>
      </c>
      <c r="F55" s="15" t="n">
        <v>0.0051</v>
      </c>
      <c r="G55" s="15" t="n"/>
    </row>
    <row r="56">
      <c r="A56" s="12" t="inlineStr">
        <is>
          <t>Nestle India Ltd.</t>
        </is>
      </c>
      <c r="B56" s="30" t="inlineStr">
        <is>
          <t>INE239A01024</t>
        </is>
      </c>
      <c r="C56" s="30" t="inlineStr">
        <is>
          <t>Food Products</t>
        </is>
      </c>
      <c r="D56" s="13" t="n">
        <v>626500</v>
      </c>
      <c r="E56" s="14" t="n">
        <v>8069.32</v>
      </c>
      <c r="F56" s="15" t="n">
        <v>0.005</v>
      </c>
      <c r="G56" s="15" t="n"/>
    </row>
    <row r="57">
      <c r="A57" s="12" t="inlineStr">
        <is>
          <t>Bharat Heavy Electricals Ltd.</t>
        </is>
      </c>
      <c r="B57" s="30" t="inlineStr">
        <is>
          <t>INE257A01026</t>
        </is>
      </c>
      <c r="C57" s="30" t="inlineStr">
        <is>
          <t>Electrical Equipment</t>
        </is>
      </c>
      <c r="D57" s="13" t="n">
        <v>2782500</v>
      </c>
      <c r="E57" s="14" t="n">
        <v>7998.3</v>
      </c>
      <c r="F57" s="15" t="n">
        <v>0.0049</v>
      </c>
      <c r="G57" s="15" t="n"/>
    </row>
    <row r="58">
      <c r="A58" s="12" t="inlineStr">
        <is>
          <t>Hero MotoCorp Ltd.</t>
        </is>
      </c>
      <c r="B58" s="30" t="inlineStr">
        <is>
          <t>INE158A01026</t>
        </is>
      </c>
      <c r="C58" s="30" t="inlineStr">
        <is>
          <t>Automobiles</t>
        </is>
      </c>
      <c r="D58" s="13" t="n">
        <v>138450</v>
      </c>
      <c r="E58" s="14" t="n">
        <v>7989.95</v>
      </c>
      <c r="F58" s="15" t="n">
        <v>0.0049</v>
      </c>
      <c r="G58" s="15" t="n"/>
    </row>
    <row r="59">
      <c r="A59" s="12" t="inlineStr">
        <is>
          <t>InterGlobe Aviation Ltd.</t>
        </is>
      </c>
      <c r="B59" s="30" t="inlineStr">
        <is>
          <t>INE646L01027</t>
        </is>
      </c>
      <c r="C59" s="30" t="inlineStr">
        <is>
          <t>Transport Services</t>
        </is>
      </c>
      <c r="D59" s="13" t="n">
        <v>155700</v>
      </c>
      <c r="E59" s="14" t="n">
        <v>7877.64</v>
      </c>
      <c r="F59" s="15" t="n">
        <v>0.0048</v>
      </c>
      <c r="G59" s="15" t="n"/>
    </row>
    <row r="60">
      <c r="A60" s="12" t="inlineStr">
        <is>
          <t>Godrej Consumer Products Ltd.</t>
        </is>
      </c>
      <c r="B60" s="30" t="inlineStr">
        <is>
          <t>INE102D01028</t>
        </is>
      </c>
      <c r="C60" s="30" t="inlineStr">
        <is>
          <t>Personal Products</t>
        </is>
      </c>
      <c r="D60" s="13" t="n">
        <v>604000</v>
      </c>
      <c r="E60" s="14" t="n">
        <v>7382.09</v>
      </c>
      <c r="F60" s="15" t="n">
        <v>0.0045</v>
      </c>
      <c r="G60" s="15" t="n"/>
    </row>
    <row r="61">
      <c r="A61" s="12" t="inlineStr">
        <is>
          <t>Hindustan Zinc Ltd.</t>
        </is>
      </c>
      <c r="B61" s="30" t="inlineStr">
        <is>
          <t>INE267A01025</t>
        </is>
      </c>
      <c r="C61" s="30" t="inlineStr">
        <is>
          <t>Non - Ferrous Metals</t>
        </is>
      </c>
      <c r="D61" s="13" t="n">
        <v>1200500</v>
      </c>
      <c r="E61" s="14" t="n">
        <v>7352.46</v>
      </c>
      <c r="F61" s="15" t="n">
        <v>0.0045</v>
      </c>
      <c r="G61" s="15" t="n"/>
    </row>
    <row r="62">
      <c r="A62" s="12" t="inlineStr">
        <is>
          <t>APL Apollo Tubes Ltd.</t>
        </is>
      </c>
      <c r="B62" s="30" t="inlineStr">
        <is>
          <t>INE702C01027</t>
        </is>
      </c>
      <c r="C62" s="30" t="inlineStr">
        <is>
          <t>Industrial Products</t>
        </is>
      </c>
      <c r="D62" s="13" t="n">
        <v>374500</v>
      </c>
      <c r="E62" s="14" t="n">
        <v>7167.93</v>
      </c>
      <c r="F62" s="15" t="n">
        <v>0.0044</v>
      </c>
      <c r="G62" s="15" t="n"/>
    </row>
    <row r="63">
      <c r="A63" s="12" t="inlineStr">
        <is>
          <t>UPL Ltd.</t>
        </is>
      </c>
      <c r="B63" s="30" t="inlineStr">
        <is>
          <t>INE628A01036</t>
        </is>
      </c>
      <c r="C63" s="30" t="inlineStr">
        <is>
          <t>Fertilizers &amp; Agrochemicals</t>
        </is>
      </c>
      <c r="D63" s="13" t="n">
        <v>894300</v>
      </c>
      <c r="E63" s="14" t="n">
        <v>7111.03</v>
      </c>
      <c r="F63" s="15" t="n">
        <v>0.0044</v>
      </c>
      <c r="G63" s="15" t="n"/>
    </row>
    <row r="64">
      <c r="A64" s="12" t="inlineStr">
        <is>
          <t>Fortis Healthcare Ltd.</t>
        </is>
      </c>
      <c r="B64" s="30" t="inlineStr">
        <is>
          <t>INE061F01013</t>
        </is>
      </c>
      <c r="C64" s="30" t="inlineStr">
        <is>
          <t>Healthcare Services</t>
        </is>
      </c>
      <c r="D64" s="13" t="n">
        <v>799025</v>
      </c>
      <c r="E64" s="14" t="n">
        <v>7063.38</v>
      </c>
      <c r="F64" s="15" t="n">
        <v>0.0043</v>
      </c>
      <c r="G64" s="15" t="n"/>
    </row>
    <row r="65">
      <c r="A65" s="12" t="inlineStr">
        <is>
          <t>GAIL (India) Ltd.</t>
        </is>
      </c>
      <c r="B65" s="30" t="inlineStr">
        <is>
          <t>INE129A01019</t>
        </is>
      </c>
      <c r="C65" s="30" t="inlineStr">
        <is>
          <t>Gas</t>
        </is>
      </c>
      <c r="D65" s="13" t="n">
        <v>4063500</v>
      </c>
      <c r="E65" s="14" t="n">
        <v>6995.72</v>
      </c>
      <c r="F65" s="15" t="n">
        <v>0.0043</v>
      </c>
      <c r="G65" s="15" t="n"/>
    </row>
    <row r="66">
      <c r="A66" s="12" t="inlineStr">
        <is>
          <t>Aditya Birla Capital Ltd.</t>
        </is>
      </c>
      <c r="B66" s="30" t="inlineStr">
        <is>
          <t>INE674K01013</t>
        </is>
      </c>
      <c r="C66" s="30" t="inlineStr">
        <is>
          <t>Finance</t>
        </is>
      </c>
      <c r="D66" s="13" t="n">
        <v>1925100</v>
      </c>
      <c r="E66" s="14" t="n">
        <v>6886.08</v>
      </c>
      <c r="F66" s="15" t="n">
        <v>0.0042</v>
      </c>
      <c r="G66" s="15" t="n"/>
    </row>
    <row r="67">
      <c r="A67" s="12" t="inlineStr">
        <is>
          <t>Crompton Greaves Cons Electrical Ltd.</t>
        </is>
      </c>
      <c r="B67" s="30" t="inlineStr">
        <is>
          <t>INE299U01018</t>
        </is>
      </c>
      <c r="C67" s="30" t="inlineStr">
        <is>
          <t>Consumer Durables</t>
        </is>
      </c>
      <c r="D67" s="13" t="n">
        <v>2673000</v>
      </c>
      <c r="E67" s="14" t="n">
        <v>6742.64</v>
      </c>
      <c r="F67" s="15" t="n">
        <v>0.0041</v>
      </c>
      <c r="G67" s="15" t="n"/>
    </row>
    <row r="68">
      <c r="A68" s="12" t="inlineStr">
        <is>
          <t>VARUN BEVERAGES LIMITED</t>
        </is>
      </c>
      <c r="B68" s="30" t="inlineStr">
        <is>
          <t>INE200M01039</t>
        </is>
      </c>
      <c r="C68" s="30" t="inlineStr">
        <is>
          <t>Beverages</t>
        </is>
      </c>
      <c r="D68" s="13" t="n">
        <v>1373625</v>
      </c>
      <c r="E68" s="14" t="n">
        <v>6728.7</v>
      </c>
      <c r="F68" s="15" t="n">
        <v>0.0041</v>
      </c>
      <c r="G68" s="15" t="n"/>
    </row>
    <row r="69">
      <c r="A69" s="12" t="inlineStr">
        <is>
          <t>Bank of Baroda</t>
        </is>
      </c>
      <c r="B69" s="30" t="inlineStr">
        <is>
          <t>INE028A01039</t>
        </is>
      </c>
      <c r="C69" s="30" t="inlineStr">
        <is>
          <t>Banks</t>
        </is>
      </c>
      <c r="D69" s="13" t="n">
        <v>2255175</v>
      </c>
      <c r="E69" s="14" t="n">
        <v>6673.06</v>
      </c>
      <c r="F69" s="15" t="n">
        <v>0.0041</v>
      </c>
      <c r="G69" s="15" t="n"/>
    </row>
    <row r="70">
      <c r="A70" s="12" t="inlineStr">
        <is>
          <t>PNB Housing Finance Ltd.</t>
        </is>
      </c>
      <c r="B70" s="30" t="inlineStr">
        <is>
          <t>INE572E01012</t>
        </is>
      </c>
      <c r="C70" s="30" t="inlineStr">
        <is>
          <t>Finance</t>
        </is>
      </c>
      <c r="D70" s="13" t="n">
        <v>700050</v>
      </c>
      <c r="E70" s="14" t="n">
        <v>6660.98</v>
      </c>
      <c r="F70" s="15" t="n">
        <v>0.0041</v>
      </c>
      <c r="G70" s="15" t="n"/>
    </row>
    <row r="71">
      <c r="A71" s="12" t="inlineStr">
        <is>
          <t>Adani Enterprises Ltd.</t>
        </is>
      </c>
      <c r="B71" s="30" t="inlineStr">
        <is>
          <t>IN9423A01030</t>
        </is>
      </c>
      <c r="C71" s="30" t="inlineStr">
        <is>
          <t>Metals &amp; Minerals Trading</t>
        </is>
      </c>
      <c r="D71" s="13" t="n">
        <v>497490</v>
      </c>
      <c r="E71" s="14" t="n">
        <v>6664.87</v>
      </c>
      <c r="F71" s="15" t="n">
        <v>0.0041</v>
      </c>
      <c r="G71" s="15" t="n"/>
    </row>
    <row r="72">
      <c r="A72" s="12" t="inlineStr">
        <is>
          <t>Kotak Mahindra Bank Ltd.</t>
        </is>
      </c>
      <c r="B72" s="30" t="inlineStr">
        <is>
          <t>INE237A01028</t>
        </is>
      </c>
      <c r="C72" s="30" t="inlineStr">
        <is>
          <t>Banks</t>
        </is>
      </c>
      <c r="D72" s="13" t="n">
        <v>299200</v>
      </c>
      <c r="E72" s="14" t="n">
        <v>6585.69</v>
      </c>
      <c r="F72" s="15" t="n">
        <v>0.004</v>
      </c>
      <c r="G72" s="15" t="n"/>
    </row>
    <row r="73">
      <c r="A73" s="12" t="inlineStr">
        <is>
          <t>Hindalco Industries Ltd.</t>
        </is>
      </c>
      <c r="B73" s="30" t="inlineStr">
        <is>
          <t>INE038A01020</t>
        </is>
      </c>
      <c r="C73" s="30" t="inlineStr">
        <is>
          <t>Non - Ferrous Metals</t>
        </is>
      </c>
      <c r="D73" s="13" t="n">
        <v>730100</v>
      </c>
      <c r="E73" s="14" t="n">
        <v>6473.8</v>
      </c>
      <c r="F73" s="15" t="n">
        <v>0.004</v>
      </c>
      <c r="G73" s="15" t="n"/>
    </row>
    <row r="74">
      <c r="A74" s="12" t="inlineStr">
        <is>
          <t>Titan Company Ltd.</t>
        </is>
      </c>
      <c r="B74" s="30" t="inlineStr">
        <is>
          <t>INE280A01028</t>
        </is>
      </c>
      <c r="C74" s="30" t="inlineStr">
        <is>
          <t>Consumer Durables</t>
        </is>
      </c>
      <c r="D74" s="13" t="n">
        <v>153825</v>
      </c>
      <c r="E74" s="14" t="n">
        <v>6232.22</v>
      </c>
      <c r="F74" s="15" t="n">
        <v>0.0038</v>
      </c>
      <c r="G74" s="15" t="n"/>
    </row>
    <row r="75">
      <c r="A75" s="12" t="inlineStr">
        <is>
          <t>Exide Industries Ltd.</t>
        </is>
      </c>
      <c r="B75" s="30" t="inlineStr">
        <is>
          <t>INE302A01020</t>
        </is>
      </c>
      <c r="C75" s="30" t="inlineStr">
        <is>
          <t>Auto Components</t>
        </is>
      </c>
      <c r="D75" s="13" t="n">
        <v>1690200</v>
      </c>
      <c r="E75" s="14" t="n">
        <v>6121.9</v>
      </c>
      <c r="F75" s="15" t="n">
        <v>0.0038</v>
      </c>
      <c r="G75" s="15" t="n"/>
    </row>
    <row r="76">
      <c r="A76" s="12" t="inlineStr">
        <is>
          <t>Maruti Suzuki India Ltd.</t>
        </is>
      </c>
      <c r="B76" s="30" t="inlineStr">
        <is>
          <t>INE585B01010</t>
        </is>
      </c>
      <c r="C76" s="30" t="inlineStr">
        <is>
          <t>Automobiles</t>
        </is>
      </c>
      <c r="D76" s="13" t="n">
        <v>36550</v>
      </c>
      <c r="E76" s="14" t="n">
        <v>6102.75</v>
      </c>
      <c r="F76" s="15" t="n">
        <v>0.0038</v>
      </c>
      <c r="G76" s="15" t="n"/>
    </row>
    <row r="77">
      <c r="A77" s="12" t="inlineStr">
        <is>
          <t>Petronet LNG Ltd.</t>
        </is>
      </c>
      <c r="B77" s="30" t="inlineStr">
        <is>
          <t>INE347G01014</t>
        </is>
      </c>
      <c r="C77" s="30" t="inlineStr">
        <is>
          <t>Gas</t>
        </is>
      </c>
      <c r="D77" s="13" t="n">
        <v>2107100</v>
      </c>
      <c r="E77" s="14" t="n">
        <v>5986.27</v>
      </c>
      <c r="F77" s="15" t="n">
        <v>0.0037</v>
      </c>
      <c r="G77" s="15" t="n"/>
    </row>
    <row r="78">
      <c r="A78" s="12" t="inlineStr">
        <is>
          <t>Container Corporation Of India Ltd.</t>
        </is>
      </c>
      <c r="B78" s="30" t="inlineStr">
        <is>
          <t>INE111A01025</t>
        </is>
      </c>
      <c r="C78" s="30" t="inlineStr">
        <is>
          <t>Transport Services</t>
        </is>
      </c>
      <c r="D78" s="13" t="n">
        <v>1116250</v>
      </c>
      <c r="E78" s="14" t="n">
        <v>5859.75</v>
      </c>
      <c r="F78" s="15" t="n">
        <v>0.0036</v>
      </c>
      <c r="G78" s="15" t="n"/>
    </row>
    <row r="79">
      <c r="A79" s="12" t="inlineStr">
        <is>
          <t>Bandhan Bank Ltd.</t>
        </is>
      </c>
      <c r="B79" s="30" t="inlineStr">
        <is>
          <t>INE545U01014</t>
        </is>
      </c>
      <c r="C79" s="30" t="inlineStr">
        <is>
          <t>Banks</t>
        </is>
      </c>
      <c r="D79" s="13" t="n">
        <v>3913200</v>
      </c>
      <c r="E79" s="14" t="n">
        <v>5706.23</v>
      </c>
      <c r="F79" s="15" t="n">
        <v>0.0035</v>
      </c>
      <c r="G79" s="15" t="n"/>
    </row>
    <row r="80">
      <c r="A80" s="12" t="inlineStr">
        <is>
          <t>Persistent Systems Ltd.</t>
        </is>
      </c>
      <c r="B80" s="30" t="inlineStr">
        <is>
          <t>INE262H01021</t>
        </is>
      </c>
      <c r="C80" s="30" t="inlineStr">
        <is>
          <t>IT - Software</t>
        </is>
      </c>
      <c r="D80" s="13" t="n">
        <v>90500</v>
      </c>
      <c r="E80" s="14" t="n">
        <v>5676.16</v>
      </c>
      <c r="F80" s="15" t="n">
        <v>0.0035</v>
      </c>
      <c r="G80" s="15" t="n"/>
    </row>
    <row r="81">
      <c r="A81" s="12" t="inlineStr">
        <is>
          <t>Adani Ports &amp; Special Economic Zone Ltd.</t>
        </is>
      </c>
      <c r="B81" s="30" t="inlineStr">
        <is>
          <t>INE742F01042</t>
        </is>
      </c>
      <c r="C81" s="30" t="inlineStr">
        <is>
          <t>Transport Infrastructure</t>
        </is>
      </c>
      <c r="D81" s="13" t="n">
        <v>367650</v>
      </c>
      <c r="E81" s="14" t="n">
        <v>5403.72</v>
      </c>
      <c r="F81" s="15" t="n">
        <v>0.0033</v>
      </c>
      <c r="G81" s="15" t="n"/>
    </row>
    <row r="82">
      <c r="A82" s="12" t="inlineStr">
        <is>
          <t>Manappuram Finance Ltd.</t>
        </is>
      </c>
      <c r="B82" s="30" t="inlineStr">
        <is>
          <t>INE522D01027</t>
        </is>
      </c>
      <c r="C82" s="30" t="inlineStr">
        <is>
          <t>Finance</t>
        </is>
      </c>
      <c r="D82" s="13" t="n">
        <v>1731000</v>
      </c>
      <c r="E82" s="14" t="n">
        <v>5341</v>
      </c>
      <c r="F82" s="15" t="n">
        <v>0.0033</v>
      </c>
      <c r="G82" s="15" t="n"/>
    </row>
    <row r="83">
      <c r="A83" s="12" t="inlineStr">
        <is>
          <t>National Aluminium Company Ltd.</t>
        </is>
      </c>
      <c r="B83" s="30" t="inlineStr">
        <is>
          <t>INE139A01034</t>
        </is>
      </c>
      <c r="C83" s="30" t="inlineStr">
        <is>
          <t>Non - Ferrous Metals</t>
        </is>
      </c>
      <c r="D83" s="13" t="n">
        <v>1698750</v>
      </c>
      <c r="E83" s="14" t="n">
        <v>5339.17</v>
      </c>
      <c r="F83" s="15" t="n">
        <v>0.0033</v>
      </c>
      <c r="G83" s="15" t="n"/>
    </row>
    <row r="84">
      <c r="A84" s="12" t="inlineStr">
        <is>
          <t>Tech Mahindra Ltd.</t>
        </is>
      </c>
      <c r="B84" s="30" t="inlineStr">
        <is>
          <t>INE669C01036</t>
        </is>
      </c>
      <c r="C84" s="30" t="inlineStr">
        <is>
          <t>IT - Software</t>
        </is>
      </c>
      <c r="D84" s="13" t="n">
        <v>331200</v>
      </c>
      <c r="E84" s="14" t="n">
        <v>5269.06</v>
      </c>
      <c r="F84" s="15" t="n">
        <v>0.0032</v>
      </c>
      <c r="G84" s="15" t="n"/>
    </row>
    <row r="85">
      <c r="A85" s="12" t="inlineStr">
        <is>
          <t>Delhivery Ltd.</t>
        </is>
      </c>
      <c r="B85" s="30" t="inlineStr">
        <is>
          <t>INE148O01028</t>
        </is>
      </c>
      <c r="C85" s="30" t="inlineStr">
        <is>
          <t>Transport Services</t>
        </is>
      </c>
      <c r="D85" s="13" t="n">
        <v>1296875</v>
      </c>
      <c r="E85" s="14" t="n">
        <v>5237.43</v>
      </c>
      <c r="F85" s="15" t="n">
        <v>0.0032</v>
      </c>
      <c r="G85" s="15" t="n"/>
    </row>
    <row r="86">
      <c r="A86" s="12" t="inlineStr">
        <is>
          <t>Ultratech Cement Ltd.</t>
        </is>
      </c>
      <c r="B86" s="30" t="inlineStr">
        <is>
          <t>INE481G01011</t>
        </is>
      </c>
      <c r="C86" s="30" t="inlineStr">
        <is>
          <t>Cement &amp; Cement Products</t>
        </is>
      </c>
      <c r="D86" s="13" t="n">
        <v>43000</v>
      </c>
      <c r="E86" s="14" t="n">
        <v>5067.12</v>
      </c>
      <c r="F86" s="15" t="n">
        <v>0.0031</v>
      </c>
      <c r="G86" s="15" t="n"/>
    </row>
    <row r="87">
      <c r="A87" s="12" t="inlineStr">
        <is>
          <t>Mphasis Ltd.</t>
        </is>
      </c>
      <c r="B87" s="30" t="inlineStr">
        <is>
          <t>INE356A01018</t>
        </is>
      </c>
      <c r="C87" s="30" t="inlineStr">
        <is>
          <t>IT - Software</t>
        </is>
      </c>
      <c r="D87" s="13" t="n">
        <v>180125</v>
      </c>
      <c r="E87" s="14" t="n">
        <v>5027.65</v>
      </c>
      <c r="F87" s="15" t="n">
        <v>0.0031</v>
      </c>
      <c r="G87" s="15" t="n"/>
    </row>
    <row r="88">
      <c r="A88" s="12" t="inlineStr">
        <is>
          <t>Housing &amp; Urban Development Corp Ltd.</t>
        </is>
      </c>
      <c r="B88" s="30" t="inlineStr">
        <is>
          <t>INE031A01017</t>
        </is>
      </c>
      <c r="C88" s="30" t="inlineStr">
        <is>
          <t>Finance</t>
        </is>
      </c>
      <c r="D88" s="13" t="n">
        <v>2183925</v>
      </c>
      <c r="E88" s="14" t="n">
        <v>4982.19</v>
      </c>
      <c r="F88" s="15" t="n">
        <v>0.0031</v>
      </c>
      <c r="G88" s="15" t="n"/>
    </row>
    <row r="89">
      <c r="A89" s="12" t="inlineStr">
        <is>
          <t>Apollo Hospitals Enterprise Ltd.</t>
        </is>
      </c>
      <c r="B89" s="30" t="inlineStr">
        <is>
          <t>INE437A01024</t>
        </is>
      </c>
      <c r="C89" s="30" t="inlineStr">
        <is>
          <t>Healthcare Services</t>
        </is>
      </c>
      <c r="D89" s="13" t="n">
        <v>69875</v>
      </c>
      <c r="E89" s="14" t="n">
        <v>4920.95</v>
      </c>
      <c r="F89" s="15" t="n">
        <v>0.003</v>
      </c>
      <c r="G89" s="15" t="n"/>
    </row>
    <row r="90">
      <c r="A90" s="12" t="inlineStr">
        <is>
          <t>ICICI Prudential Life Insurance Co Ltd.</t>
        </is>
      </c>
      <c r="B90" s="30" t="inlineStr">
        <is>
          <t>INE726G01019</t>
        </is>
      </c>
      <c r="C90" s="30" t="inlineStr">
        <is>
          <t>Insurance</t>
        </is>
      </c>
      <c r="D90" s="13" t="n">
        <v>678950</v>
      </c>
      <c r="E90" s="14" t="n">
        <v>4537.08</v>
      </c>
      <c r="F90" s="15" t="n">
        <v>0.0028</v>
      </c>
      <c r="G90" s="15" t="n"/>
    </row>
    <row r="91">
      <c r="A91" s="12" t="inlineStr">
        <is>
          <t>Godrej Properties Ltd.</t>
        </is>
      </c>
      <c r="B91" s="30" t="inlineStr">
        <is>
          <t>INE484J01027</t>
        </is>
      </c>
      <c r="C91" s="30" t="inlineStr">
        <is>
          <t>Realty</t>
        </is>
      </c>
      <c r="D91" s="13" t="n">
        <v>222750</v>
      </c>
      <c r="E91" s="14" t="n">
        <v>4464.8</v>
      </c>
      <c r="F91" s="15" t="n">
        <v>0.0027</v>
      </c>
      <c r="G91" s="15" t="n"/>
    </row>
    <row r="92">
      <c r="A92" s="12" t="inlineStr">
        <is>
          <t>United Spirits Ltd.</t>
        </is>
      </c>
      <c r="B92" s="30" t="inlineStr">
        <is>
          <t>INE854D01024</t>
        </is>
      </c>
      <c r="C92" s="30" t="inlineStr">
        <is>
          <t>Beverages</t>
        </is>
      </c>
      <c r="D92" s="13" t="n">
        <v>298800</v>
      </c>
      <c r="E92" s="14" t="n">
        <v>4313.78</v>
      </c>
      <c r="F92" s="15" t="n">
        <v>0.0027</v>
      </c>
      <c r="G92" s="15" t="n"/>
    </row>
    <row r="93">
      <c r="A93" s="12" t="inlineStr">
        <is>
          <t>Cipla Ltd.</t>
        </is>
      </c>
      <c r="B93" s="30" t="inlineStr">
        <is>
          <t>INE059A01026</t>
        </is>
      </c>
      <c r="C93" s="30" t="inlineStr">
        <is>
          <t>Pharmaceuticals &amp; Biotechnology</t>
        </is>
      </c>
      <c r="D93" s="13" t="n">
        <v>284250</v>
      </c>
      <c r="E93" s="14" t="n">
        <v>4295.87</v>
      </c>
      <c r="F93" s="15" t="n">
        <v>0.0026</v>
      </c>
      <c r="G93" s="15" t="n"/>
    </row>
    <row r="94">
      <c r="A94" s="12" t="inlineStr">
        <is>
          <t>LIC Housing Finance Ltd.</t>
        </is>
      </c>
      <c r="B94" s="30" t="inlineStr">
        <is>
          <t>INE115A01026</t>
        </is>
      </c>
      <c r="C94" s="30" t="inlineStr">
        <is>
          <t>Finance</t>
        </is>
      </c>
      <c r="D94" s="13" t="n">
        <v>786000</v>
      </c>
      <c r="E94" s="14" t="n">
        <v>4240.86</v>
      </c>
      <c r="F94" s="15" t="n">
        <v>0.0026</v>
      </c>
      <c r="G94" s="15" t="n"/>
    </row>
    <row r="95">
      <c r="A95" s="12" t="inlineStr">
        <is>
          <t>Bajaj Finserv Ltd.</t>
        </is>
      </c>
      <c r="B95" s="30" t="inlineStr">
        <is>
          <t>INE918I01026</t>
        </is>
      </c>
      <c r="C95" s="30" t="inlineStr">
        <is>
          <t>Finance</t>
        </is>
      </c>
      <c r="D95" s="13" t="n">
        <v>191500</v>
      </c>
      <c r="E95" s="14" t="n">
        <v>3906.41</v>
      </c>
      <c r="F95" s="15" t="n">
        <v>0.0024</v>
      </c>
      <c r="G95" s="15" t="n"/>
    </row>
    <row r="96">
      <c r="A96" s="12" t="inlineStr">
        <is>
          <t>GMR Airports Ltd.</t>
        </is>
      </c>
      <c r="B96" s="30" t="inlineStr">
        <is>
          <t>INE776C01039</t>
        </is>
      </c>
      <c r="C96" s="30" t="inlineStr">
        <is>
          <t>Transport Infrastructure</t>
        </is>
      </c>
      <c r="D96" s="13" t="n">
        <v>3633975</v>
      </c>
      <c r="E96" s="14" t="n">
        <v>3792.78</v>
      </c>
      <c r="F96" s="15" t="n">
        <v>0.0023</v>
      </c>
      <c r="G96" s="15" t="n"/>
    </row>
    <row r="97">
      <c r="A97" s="12" t="inlineStr">
        <is>
          <t>The Indian Hotels Company Ltd.</t>
        </is>
      </c>
      <c r="B97" s="30" t="inlineStr">
        <is>
          <t>INE053A01029</t>
        </is>
      </c>
      <c r="C97" s="30" t="inlineStr">
        <is>
          <t>Leisure Services</t>
        </is>
      </c>
      <c r="D97" s="13" t="n">
        <v>478000</v>
      </c>
      <c r="E97" s="14" t="n">
        <v>3531.7</v>
      </c>
      <c r="F97" s="15" t="n">
        <v>0.0022</v>
      </c>
      <c r="G97" s="15" t="n"/>
    </row>
    <row r="98">
      <c r="A98" s="12" t="inlineStr">
        <is>
          <t>Divi's Laboratories Ltd.</t>
        </is>
      </c>
      <c r="B98" s="30" t="inlineStr">
        <is>
          <t>INE361B01024</t>
        </is>
      </c>
      <c r="C98" s="30" t="inlineStr">
        <is>
          <t>Pharmaceuticals &amp; Biotechnology</t>
        </is>
      </c>
      <c r="D98" s="13" t="n">
        <v>55200</v>
      </c>
      <c r="E98" s="14" t="n">
        <v>3528.66</v>
      </c>
      <c r="F98" s="15" t="n">
        <v>0.0022</v>
      </c>
      <c r="G98" s="15" t="n"/>
    </row>
    <row r="99">
      <c r="A99" s="12" t="inlineStr">
        <is>
          <t>Tata Consumer Products Ltd.</t>
        </is>
      </c>
      <c r="B99" s="30" t="inlineStr">
        <is>
          <t>INE192A01025</t>
        </is>
      </c>
      <c r="C99" s="30" t="inlineStr">
        <is>
          <t>Agricultural Food &amp; other Products</t>
        </is>
      </c>
      <c r="D99" s="13" t="n">
        <v>279400</v>
      </c>
      <c r="E99" s="14" t="n">
        <v>3330.45</v>
      </c>
      <c r="F99" s="15" t="n">
        <v>0.002</v>
      </c>
      <c r="G99" s="15" t="n"/>
    </row>
    <row r="100">
      <c r="A100" s="12" t="inlineStr">
        <is>
          <t>National Buildings Construction Corporation Ltd.</t>
        </is>
      </c>
      <c r="B100" s="30" t="inlineStr">
        <is>
          <t>INE095N01031</t>
        </is>
      </c>
      <c r="C100" s="30" t="inlineStr">
        <is>
          <t>Construction</t>
        </is>
      </c>
      <c r="D100" s="13" t="n">
        <v>2684500</v>
      </c>
      <c r="E100" s="14" t="n">
        <v>3268.92</v>
      </c>
      <c r="F100" s="15" t="n">
        <v>0.002</v>
      </c>
      <c r="G100" s="15" t="n"/>
    </row>
    <row r="101">
      <c r="A101" s="12" t="inlineStr">
        <is>
          <t>Bank of India</t>
        </is>
      </c>
      <c r="B101" s="30" t="inlineStr">
        <is>
          <t>INE084A01016</t>
        </is>
      </c>
      <c r="C101" s="30" t="inlineStr">
        <is>
          <t>Banks</t>
        </is>
      </c>
      <c r="D101" s="13" t="n">
        <v>2173600</v>
      </c>
      <c r="E101" s="14" t="n">
        <v>3126.72</v>
      </c>
      <c r="F101" s="15" t="n">
        <v>0.0019</v>
      </c>
      <c r="G101" s="15" t="n"/>
    </row>
    <row r="102">
      <c r="A102" s="12" t="inlineStr">
        <is>
          <t>Polycab India Ltd.</t>
        </is>
      </c>
      <c r="B102" s="30" t="inlineStr">
        <is>
          <t>INE455K01017</t>
        </is>
      </c>
      <c r="C102" s="30" t="inlineStr">
        <is>
          <t>Industrial Products</t>
        </is>
      </c>
      <c r="D102" s="13" t="n">
        <v>40250</v>
      </c>
      <c r="E102" s="14" t="n">
        <v>3066.65</v>
      </c>
      <c r="F102" s="15" t="n">
        <v>0.0019</v>
      </c>
      <c r="G102" s="15" t="n"/>
    </row>
    <row r="103">
      <c r="A103" s="12" t="inlineStr">
        <is>
          <t>Lodha Developers Ltd.</t>
        </is>
      </c>
      <c r="B103" s="30" t="inlineStr">
        <is>
          <t>INE670K01029</t>
        </is>
      </c>
      <c r="C103" s="30" t="inlineStr">
        <is>
          <t>Realty</t>
        </is>
      </c>
      <c r="D103" s="13" t="n">
        <v>286650</v>
      </c>
      <c r="E103" s="14" t="n">
        <v>3042.22</v>
      </c>
      <c r="F103" s="15" t="n">
        <v>0.0019</v>
      </c>
      <c r="G103" s="15" t="n"/>
    </row>
    <row r="104">
      <c r="A104" s="12" t="inlineStr">
        <is>
          <t>Coal India Ltd.</t>
        </is>
      </c>
      <c r="B104" s="30" t="inlineStr">
        <is>
          <t>INE522F01014</t>
        </is>
      </c>
      <c r="C104" s="30" t="inlineStr">
        <is>
          <t>Consumable Fuels</t>
        </is>
      </c>
      <c r="D104" s="13" t="n">
        <v>757350</v>
      </c>
      <c r="E104" s="14" t="n">
        <v>3021.83</v>
      </c>
      <c r="F104" s="15" t="n">
        <v>0.0019</v>
      </c>
      <c r="G104" s="15" t="n"/>
    </row>
    <row r="105">
      <c r="A105" s="12" t="inlineStr">
        <is>
          <t>Angel One Ltd.</t>
        </is>
      </c>
      <c r="B105" s="30" t="inlineStr">
        <is>
          <t>INE732I01013</t>
        </is>
      </c>
      <c r="C105" s="30" t="inlineStr">
        <is>
          <t>Capital Markets</t>
        </is>
      </c>
      <c r="D105" s="13" t="n">
        <v>127500</v>
      </c>
      <c r="E105" s="14" t="n">
        <v>2988.6</v>
      </c>
      <c r="F105" s="15" t="n">
        <v>0.0018</v>
      </c>
      <c r="G105" s="15" t="n"/>
    </row>
    <row r="106">
      <c r="A106" s="12" t="inlineStr">
        <is>
          <t>Shree Cement Ltd.</t>
        </is>
      </c>
      <c r="B106" s="30" t="inlineStr">
        <is>
          <t>INE070A01015</t>
        </is>
      </c>
      <c r="C106" s="30" t="inlineStr">
        <is>
          <t>Cement &amp; Cement Products</t>
        </is>
      </c>
      <c r="D106" s="13" t="n">
        <v>11075</v>
      </c>
      <c r="E106" s="14" t="n">
        <v>2943.18</v>
      </c>
      <c r="F106" s="15" t="n">
        <v>0.0018</v>
      </c>
      <c r="G106" s="15" t="n"/>
    </row>
    <row r="107">
      <c r="A107" s="12" t="inlineStr">
        <is>
          <t>Sun Pharmaceutical Industries Ltd.</t>
        </is>
      </c>
      <c r="B107" s="30" t="inlineStr">
        <is>
          <t>INE044A01036</t>
        </is>
      </c>
      <c r="C107" s="30" t="inlineStr">
        <is>
          <t>Pharmaceuticals &amp; Biotechnology</t>
        </is>
      </c>
      <c r="D107" s="13" t="n">
        <v>162050</v>
      </c>
      <c r="E107" s="14" t="n">
        <v>2786.77</v>
      </c>
      <c r="F107" s="15" t="n">
        <v>0.0017</v>
      </c>
      <c r="G107" s="15" t="n"/>
    </row>
    <row r="108">
      <c r="A108" s="12" t="inlineStr">
        <is>
          <t>Bharti Airtel Ltd.</t>
        </is>
      </c>
      <c r="B108" s="30" t="inlineStr">
        <is>
          <t>INE397D01024</t>
        </is>
      </c>
      <c r="C108" s="30" t="inlineStr">
        <is>
          <t>Telecom - Services</t>
        </is>
      </c>
      <c r="D108" s="13" t="n">
        <v>131575</v>
      </c>
      <c r="E108" s="14" t="n">
        <v>2770.44</v>
      </c>
      <c r="F108" s="15" t="n">
        <v>0.0017</v>
      </c>
      <c r="G108" s="15" t="n"/>
    </row>
    <row r="109">
      <c r="A109" s="12" t="inlineStr">
        <is>
          <t>SRF Ltd.</t>
        </is>
      </c>
      <c r="B109" s="30" t="inlineStr">
        <is>
          <t>INE647A01010</t>
        </is>
      </c>
      <c r="C109" s="30" t="inlineStr">
        <is>
          <t>Chemicals &amp; Petrochemicals</t>
        </is>
      </c>
      <c r="D109" s="13" t="n">
        <v>87400</v>
      </c>
      <c r="E109" s="14" t="n">
        <v>2687.55</v>
      </c>
      <c r="F109" s="15" t="n">
        <v>0.0017</v>
      </c>
      <c r="G109" s="15" t="n"/>
    </row>
    <row r="110">
      <c r="A110" s="12" t="inlineStr">
        <is>
          <t>Union Bank of India</t>
        </is>
      </c>
      <c r="B110" s="30" t="inlineStr">
        <is>
          <t>INE692A01016</t>
        </is>
      </c>
      <c r="C110" s="30" t="inlineStr">
        <is>
          <t>Banks</t>
        </is>
      </c>
      <c r="D110" s="13" t="n">
        <v>1743450</v>
      </c>
      <c r="E110" s="14" t="n">
        <v>2680.73</v>
      </c>
      <c r="F110" s="15" t="n">
        <v>0.0016</v>
      </c>
      <c r="G110" s="15" t="n"/>
    </row>
    <row r="111">
      <c r="A111" s="12" t="inlineStr">
        <is>
          <t>Mazagon Dock Shipbuilders Ltd.</t>
        </is>
      </c>
      <c r="B111" s="30" t="inlineStr">
        <is>
          <t>INE249Z01020</t>
        </is>
      </c>
      <c r="C111" s="30" t="inlineStr">
        <is>
          <t>Industrial Manufacturing</t>
        </is>
      </c>
      <c r="D111" s="13" t="n">
        <v>99400</v>
      </c>
      <c r="E111" s="14" t="n">
        <v>2475.26</v>
      </c>
      <c r="F111" s="15" t="n">
        <v>0.0015</v>
      </c>
      <c r="G111" s="15" t="n"/>
    </row>
    <row r="112">
      <c r="A112" s="12" t="inlineStr">
        <is>
          <t>Prestige Estates Projects Ltd.</t>
        </is>
      </c>
      <c r="B112" s="30" t="inlineStr">
        <is>
          <t>INE811K01011</t>
        </is>
      </c>
      <c r="C112" s="30" t="inlineStr">
        <is>
          <t>Realty</t>
        </is>
      </c>
      <c r="D112" s="13" t="n">
        <v>148050</v>
      </c>
      <c r="E112" s="14" t="n">
        <v>2361.1</v>
      </c>
      <c r="F112" s="15" t="n">
        <v>0.0015</v>
      </c>
      <c r="G112" s="15" t="n"/>
    </row>
    <row r="113">
      <c r="A113" s="12" t="inlineStr">
        <is>
          <t>TVS Motor Company Ltd.</t>
        </is>
      </c>
      <c r="B113" s="30" t="inlineStr">
        <is>
          <t>INE494B01023</t>
        </is>
      </c>
      <c r="C113" s="30" t="inlineStr">
        <is>
          <t>Automobiles</t>
        </is>
      </c>
      <c r="D113" s="13" t="n">
        <v>62825</v>
      </c>
      <c r="E113" s="14" t="n">
        <v>2336.96</v>
      </c>
      <c r="F113" s="15" t="n">
        <v>0.0014</v>
      </c>
      <c r="G113" s="15" t="n"/>
    </row>
    <row r="114">
      <c r="A114" s="12" t="inlineStr">
        <is>
          <t>Bajaj Finance Ltd.</t>
        </is>
      </c>
      <c r="B114" s="30" t="inlineStr">
        <is>
          <t>INE296A01032</t>
        </is>
      </c>
      <c r="C114" s="30" t="inlineStr">
        <is>
          <t>Finance</t>
        </is>
      </c>
      <c r="D114" s="13" t="n">
        <v>234750</v>
      </c>
      <c r="E114" s="14" t="n">
        <v>2316.51</v>
      </c>
      <c r="F114" s="15" t="n">
        <v>0.0014</v>
      </c>
      <c r="G114" s="15" t="n"/>
    </row>
    <row r="115">
      <c r="A115" s="12" t="inlineStr">
        <is>
          <t>Trent Ltd.</t>
        </is>
      </c>
      <c r="B115" s="30" t="inlineStr">
        <is>
          <t>INE849A01020</t>
        </is>
      </c>
      <c r="C115" s="30" t="inlineStr">
        <is>
          <t>Retailing</t>
        </is>
      </c>
      <c r="D115" s="13" t="n">
        <v>54000</v>
      </c>
      <c r="E115" s="14" t="n">
        <v>2310.66</v>
      </c>
      <c r="F115" s="15" t="n">
        <v>0.0014</v>
      </c>
      <c r="G115" s="15" t="n"/>
    </row>
    <row r="116">
      <c r="A116" s="12" t="inlineStr">
        <is>
          <t>Bharat Dynamics Ltd.</t>
        </is>
      </c>
      <c r="B116" s="30" t="inlineStr">
        <is>
          <t>INE171Z01026</t>
        </is>
      </c>
      <c r="C116" s="30" t="inlineStr">
        <is>
          <t>Aerospace &amp; Defense</t>
        </is>
      </c>
      <c r="D116" s="13" t="n">
        <v>150150</v>
      </c>
      <c r="E116" s="14" t="n">
        <v>2201.95</v>
      </c>
      <c r="F116" s="15" t="n">
        <v>0.0014</v>
      </c>
      <c r="G116" s="15" t="n"/>
    </row>
    <row r="117">
      <c r="A117" s="12" t="inlineStr">
        <is>
          <t>Cummins India Ltd.</t>
        </is>
      </c>
      <c r="B117" s="30" t="inlineStr">
        <is>
          <t>INE298A01020</t>
        </is>
      </c>
      <c r="C117" s="30" t="inlineStr">
        <is>
          <t>Industrial Products</t>
        </is>
      </c>
      <c r="D117" s="13" t="n">
        <v>48800</v>
      </c>
      <c r="E117" s="14" t="n">
        <v>2163.99</v>
      </c>
      <c r="F117" s="15" t="n">
        <v>0.0013</v>
      </c>
      <c r="G117" s="15" t="n"/>
    </row>
    <row r="118">
      <c r="A118" s="12" t="inlineStr">
        <is>
          <t>Life Insurance Corporation of India</t>
        </is>
      </c>
      <c r="B118" s="30" t="inlineStr">
        <is>
          <t>INE0J1Y01017</t>
        </is>
      </c>
      <c r="C118" s="30" t="inlineStr">
        <is>
          <t>Insurance</t>
        </is>
      </c>
      <c r="D118" s="13" t="n">
        <v>252000</v>
      </c>
      <c r="E118" s="14" t="n">
        <v>2154.35</v>
      </c>
      <c r="F118" s="15" t="n">
        <v>0.0013</v>
      </c>
      <c r="G118" s="15" t="n"/>
    </row>
    <row r="119">
      <c r="A119" s="12" t="inlineStr">
        <is>
          <t>Ambuja Cements Ltd.</t>
        </is>
      </c>
      <c r="B119" s="30" t="inlineStr">
        <is>
          <t>INE079A01024</t>
        </is>
      </c>
      <c r="C119" s="30" t="inlineStr">
        <is>
          <t>Cement &amp; Cement Products</t>
        </is>
      </c>
      <c r="D119" s="13" t="n">
        <v>383250</v>
      </c>
      <c r="E119" s="14" t="n">
        <v>2132.21</v>
      </c>
      <c r="F119" s="15" t="n">
        <v>0.0013</v>
      </c>
      <c r="G119" s="15" t="n"/>
    </row>
    <row r="120">
      <c r="A120" s="12" t="inlineStr">
        <is>
          <t>Torrent Power Ltd.</t>
        </is>
      </c>
      <c r="B120" s="30" t="inlineStr">
        <is>
          <t>INE813H01021</t>
        </is>
      </c>
      <c r="C120" s="30" t="inlineStr">
        <is>
          <t>Power</t>
        </is>
      </c>
      <c r="D120" s="13" t="n">
        <v>159375</v>
      </c>
      <c r="E120" s="14" t="n">
        <v>2082.55</v>
      </c>
      <c r="F120" s="15" t="n">
        <v>0.0013</v>
      </c>
      <c r="G120" s="15" t="n"/>
    </row>
    <row r="121">
      <c r="A121" s="12" t="inlineStr">
        <is>
          <t>PB Fintech Ltd.</t>
        </is>
      </c>
      <c r="B121" s="30" t="inlineStr">
        <is>
          <t>INE417T01026</t>
        </is>
      </c>
      <c r="C121" s="30" t="inlineStr">
        <is>
          <t>Financial Technology (Fintech)</t>
        </is>
      </c>
      <c r="D121" s="13" t="n">
        <v>113400</v>
      </c>
      <c r="E121" s="14" t="n">
        <v>2070.23</v>
      </c>
      <c r="F121" s="15" t="n">
        <v>0.0013</v>
      </c>
      <c r="G121" s="15" t="n"/>
    </row>
    <row r="122">
      <c r="A122" s="12" t="inlineStr">
        <is>
          <t>Laurus Labs Ltd.</t>
        </is>
      </c>
      <c r="B122" s="30" t="inlineStr">
        <is>
          <t>INE947Q01028</t>
        </is>
      </c>
      <c r="C122" s="30" t="inlineStr">
        <is>
          <t>Pharmaceuticals &amp; Biotechnology</t>
        </is>
      </c>
      <c r="D122" s="13" t="n">
        <v>184450</v>
      </c>
      <c r="E122" s="14" t="n">
        <v>2043.71</v>
      </c>
      <c r="F122" s="15" t="n">
        <v>0.0013</v>
      </c>
      <c r="G122" s="15" t="n"/>
    </row>
    <row r="123">
      <c r="A123" s="12" t="inlineStr">
        <is>
          <t>Bharat Forge Ltd.</t>
        </is>
      </c>
      <c r="B123" s="30" t="inlineStr">
        <is>
          <t>INE465A01025</t>
        </is>
      </c>
      <c r="C123" s="30" t="inlineStr">
        <is>
          <t>Auto Components</t>
        </is>
      </c>
      <c r="D123" s="13" t="n">
        <v>135500</v>
      </c>
      <c r="E123" s="14" t="n">
        <v>1992.39</v>
      </c>
      <c r="F123" s="15" t="n">
        <v>0.0012</v>
      </c>
      <c r="G123" s="15" t="n"/>
    </row>
    <row r="124">
      <c r="A124" s="12" t="inlineStr">
        <is>
          <t>Max Healthcare Institute Ltd.</t>
        </is>
      </c>
      <c r="B124" s="30" t="inlineStr">
        <is>
          <t>INE027H01010</t>
        </is>
      </c>
      <c r="C124" s="30" t="inlineStr">
        <is>
          <t>Healthcare Services</t>
        </is>
      </c>
      <c r="D124" s="13" t="n">
        <v>186900</v>
      </c>
      <c r="E124" s="14" t="n">
        <v>1953.29</v>
      </c>
      <c r="F124" s="15" t="n">
        <v>0.0012</v>
      </c>
      <c r="G124" s="15" t="n"/>
    </row>
    <row r="125">
      <c r="A125" s="12" t="inlineStr">
        <is>
          <t>Biocon Ltd.</t>
        </is>
      </c>
      <c r="B125" s="30" t="inlineStr">
        <is>
          <t>INE376G01013</t>
        </is>
      </c>
      <c r="C125" s="30" t="inlineStr">
        <is>
          <t>Pharmaceuticals &amp; Biotechnology</t>
        </is>
      </c>
      <c r="D125" s="13" t="n">
        <v>487500</v>
      </c>
      <c r="E125" s="14" t="n">
        <v>1920.26</v>
      </c>
      <c r="F125" s="15" t="n">
        <v>0.0012</v>
      </c>
      <c r="G125" s="15" t="n"/>
    </row>
    <row r="126">
      <c r="A126" s="12" t="inlineStr">
        <is>
          <t>One 97 Communications Ltd.</t>
        </is>
      </c>
      <c r="B126" s="30" t="inlineStr">
        <is>
          <t>INE982J01020</t>
        </is>
      </c>
      <c r="C126" s="30" t="inlineStr">
        <is>
          <t>Financial Technology (Fintech)</t>
        </is>
      </c>
      <c r="D126" s="13" t="n">
        <v>142825</v>
      </c>
      <c r="E126" s="14" t="n">
        <v>1855.15</v>
      </c>
      <c r="F126" s="15" t="n">
        <v>0.0011</v>
      </c>
      <c r="G126" s="15" t="n"/>
    </row>
    <row r="127">
      <c r="A127" s="12" t="inlineStr">
        <is>
          <t>Adani Enterprises Ltd.</t>
        </is>
      </c>
      <c r="B127" s="30" t="inlineStr">
        <is>
          <t>INE423A01024</t>
        </is>
      </c>
      <c r="C127" s="30" t="inlineStr">
        <is>
          <t>Metals &amp; Minerals Trading</t>
        </is>
      </c>
      <c r="D127" s="13" t="n">
        <v>76014</v>
      </c>
      <c r="E127" s="14" t="n">
        <v>1702.49</v>
      </c>
      <c r="F127" s="15" t="n">
        <v>0.001</v>
      </c>
      <c r="G127" s="15" t="n"/>
    </row>
    <row r="128">
      <c r="A128" s="12" t="inlineStr">
        <is>
          <t>Max Financial Services Ltd.</t>
        </is>
      </c>
      <c r="B128" s="30" t="inlineStr">
        <is>
          <t>INE180A01020</t>
        </is>
      </c>
      <c r="C128" s="30" t="inlineStr">
        <is>
          <t>Insurance</t>
        </is>
      </c>
      <c r="D128" s="13" t="n">
        <v>100000</v>
      </c>
      <c r="E128" s="14" t="n">
        <v>1671.8</v>
      </c>
      <c r="F128" s="15" t="n">
        <v>0.001</v>
      </c>
      <c r="G128" s="15" t="n"/>
    </row>
    <row r="129">
      <c r="A129" s="12" t="inlineStr">
        <is>
          <t>Indian Energy Exchange Ltd.</t>
        </is>
      </c>
      <c r="B129" s="30" t="inlineStr">
        <is>
          <t>INE022Q01020</t>
        </is>
      </c>
      <c r="C129" s="30" t="inlineStr">
        <is>
          <t>Capital Markets</t>
        </is>
      </c>
      <c r="D129" s="13" t="n">
        <v>1241250</v>
      </c>
      <c r="E129" s="14" t="n">
        <v>1666.01</v>
      </c>
      <c r="F129" s="15" t="n">
        <v>0.001</v>
      </c>
      <c r="G129" s="15" t="n"/>
    </row>
    <row r="130">
      <c r="A130" s="12" t="inlineStr">
        <is>
          <t>UNO Minda Ltd.</t>
        </is>
      </c>
      <c r="B130" s="30" t="inlineStr">
        <is>
          <t>INE405E01023</t>
        </is>
      </c>
      <c r="C130" s="30" t="inlineStr">
        <is>
          <t>Auto Components</t>
        </is>
      </c>
      <c r="D130" s="13" t="n">
        <v>123200</v>
      </c>
      <c r="E130" s="14" t="n">
        <v>1584.11</v>
      </c>
      <c r="F130" s="15" t="n">
        <v>0.001</v>
      </c>
      <c r="G130" s="15" t="n"/>
    </row>
    <row r="131">
      <c r="A131" s="12" t="inlineStr">
        <is>
          <t>Nuvama Wealth Management Ltd.</t>
        </is>
      </c>
      <c r="B131" s="30" t="inlineStr">
        <is>
          <t>INE531F01023</t>
        </is>
      </c>
      <c r="C131" s="30" t="inlineStr">
        <is>
          <t>Capital Markets</t>
        </is>
      </c>
      <c r="D131" s="13" t="n">
        <v>106500</v>
      </c>
      <c r="E131" s="14" t="n">
        <v>1576.73</v>
      </c>
      <c r="F131" s="15" t="n">
        <v>0.001</v>
      </c>
      <c r="G131" s="15" t="n"/>
    </row>
    <row r="132">
      <c r="A132" s="12" t="inlineStr">
        <is>
          <t>Sona BLW Precision Forgings Ltd.</t>
        </is>
      </c>
      <c r="B132" s="30" t="inlineStr">
        <is>
          <t>INE073K01018</t>
        </is>
      </c>
      <c r="C132" s="30" t="inlineStr">
        <is>
          <t>Auto Components</t>
        </is>
      </c>
      <c r="D132" s="13" t="n">
        <v>291550</v>
      </c>
      <c r="E132" s="14" t="n">
        <v>1397.69</v>
      </c>
      <c r="F132" s="15" t="n">
        <v>0.0009</v>
      </c>
      <c r="G132" s="15" t="n"/>
    </row>
    <row r="133">
      <c r="A133" s="12" t="inlineStr">
        <is>
          <t>Tube Investments Of India Ltd.</t>
        </is>
      </c>
      <c r="B133" s="30" t="inlineStr">
        <is>
          <t>INE974X01010</t>
        </is>
      </c>
      <c r="C133" s="30" t="inlineStr">
        <is>
          <t>Auto Components</t>
        </is>
      </c>
      <c r="D133" s="13" t="n">
        <v>52800</v>
      </c>
      <c r="E133" s="14" t="n">
        <v>1380.24</v>
      </c>
      <c r="F133" s="15" t="n">
        <v>0.0008</v>
      </c>
      <c r="G133" s="15" t="n"/>
    </row>
    <row r="134">
      <c r="A134" s="12" t="inlineStr">
        <is>
          <t>The Phoenix Mills Ltd.</t>
        </is>
      </c>
      <c r="B134" s="30" t="inlineStr">
        <is>
          <t>INE211B01039</t>
        </is>
      </c>
      <c r="C134" s="30" t="inlineStr">
        <is>
          <t>Realty</t>
        </is>
      </c>
      <c r="D134" s="13" t="n">
        <v>68950</v>
      </c>
      <c r="E134" s="14" t="n">
        <v>1277.99</v>
      </c>
      <c r="F134" s="15" t="n">
        <v>0.0008</v>
      </c>
      <c r="G134" s="15" t="n"/>
    </row>
    <row r="135">
      <c r="A135" s="12" t="inlineStr">
        <is>
          <t>Samvardhana Motherson International Ltd.</t>
        </is>
      </c>
      <c r="B135" s="30" t="inlineStr">
        <is>
          <t>INE775A01035</t>
        </is>
      </c>
      <c r="C135" s="30" t="inlineStr">
        <is>
          <t>Auto Components</t>
        </is>
      </c>
      <c r="D135" s="13" t="n">
        <v>1051650</v>
      </c>
      <c r="E135" s="14" t="n">
        <v>1261.35</v>
      </c>
      <c r="F135" s="15" t="n">
        <v>0.0008</v>
      </c>
      <c r="G135" s="15" t="n"/>
    </row>
    <row r="136">
      <c r="A136" s="12" t="inlineStr">
        <is>
          <t>Suzlon Energy Ltd.</t>
        </is>
      </c>
      <c r="B136" s="30" t="inlineStr">
        <is>
          <t>INE040H01021</t>
        </is>
      </c>
      <c r="C136" s="30" t="inlineStr">
        <is>
          <t>Electrical Equipment</t>
        </is>
      </c>
      <c r="D136" s="13" t="n">
        <v>2265275</v>
      </c>
      <c r="E136" s="14" t="n">
        <v>1193.12</v>
      </c>
      <c r="F136" s="15" t="n">
        <v>0.0007</v>
      </c>
      <c r="G136" s="15" t="n"/>
    </row>
    <row r="137">
      <c r="A137" s="12" t="inlineStr">
        <is>
          <t>Bosch Ltd.</t>
        </is>
      </c>
      <c r="B137" s="30" t="inlineStr">
        <is>
          <t>INE323A01026</t>
        </is>
      </c>
      <c r="C137" s="30" t="inlineStr">
        <is>
          <t>Auto Components</t>
        </is>
      </c>
      <c r="D137" s="13" t="n">
        <v>3125</v>
      </c>
      <c r="E137" s="14" t="n">
        <v>1126.25</v>
      </c>
      <c r="F137" s="15" t="n">
        <v>0.0007</v>
      </c>
      <c r="G137" s="15" t="n"/>
    </row>
    <row r="138">
      <c r="A138" s="12" t="inlineStr">
        <is>
          <t>Larsen &amp; Toubro Ltd.</t>
        </is>
      </c>
      <c r="B138" s="30" t="inlineStr">
        <is>
          <t>INE018A01030</t>
        </is>
      </c>
      <c r="C138" s="30" t="inlineStr">
        <is>
          <t>Construction</t>
        </is>
      </c>
      <c r="D138" s="13" t="n">
        <v>26425</v>
      </c>
      <c r="E138" s="14" t="n">
        <v>1079.06</v>
      </c>
      <c r="F138" s="15" t="n">
        <v>0.0007</v>
      </c>
      <c r="G138" s="15" t="n"/>
    </row>
    <row r="139">
      <c r="A139" s="12" t="inlineStr">
        <is>
          <t>KEI Industries Ltd.</t>
        </is>
      </c>
      <c r="B139" s="30" t="inlineStr">
        <is>
          <t>INE878B01027</t>
        </is>
      </c>
      <c r="C139" s="30" t="inlineStr">
        <is>
          <t>Industrial Products</t>
        </is>
      </c>
      <c r="D139" s="13" t="n">
        <v>23800</v>
      </c>
      <c r="E139" s="14" t="n">
        <v>1061.53</v>
      </c>
      <c r="F139" s="15" t="n">
        <v>0.0007</v>
      </c>
      <c r="G139" s="15" t="n"/>
    </row>
    <row r="140">
      <c r="A140" s="12" t="inlineStr">
        <is>
          <t>Dixon Technologies (India) Ltd.</t>
        </is>
      </c>
      <c r="B140" s="30" t="inlineStr">
        <is>
          <t>INE935N01020</t>
        </is>
      </c>
      <c r="C140" s="30" t="inlineStr">
        <is>
          <t>Consumer Durables</t>
        </is>
      </c>
      <c r="D140" s="13" t="n">
        <v>8250</v>
      </c>
      <c r="E140" s="14" t="n">
        <v>998.42</v>
      </c>
      <c r="F140" s="15" t="n">
        <v>0.0005999999999999999</v>
      </c>
      <c r="G140" s="15" t="n"/>
    </row>
    <row r="141">
      <c r="A141" s="12" t="inlineStr">
        <is>
          <t>Alkem Laboratories Ltd.</t>
        </is>
      </c>
      <c r="B141" s="30" t="inlineStr">
        <is>
          <t>INE540L01014</t>
        </is>
      </c>
      <c r="C141" s="30" t="inlineStr">
        <is>
          <t>Pharmaceuticals &amp; Biotechnology</t>
        </is>
      </c>
      <c r="D141" s="13" t="n">
        <v>17750</v>
      </c>
      <c r="E141" s="14" t="n">
        <v>977.4</v>
      </c>
      <c r="F141" s="15" t="n">
        <v>0.0005999999999999999</v>
      </c>
      <c r="G141" s="15" t="n"/>
    </row>
    <row r="142">
      <c r="A142" s="12" t="inlineStr">
        <is>
          <t>Pidilite Industries Ltd.</t>
        </is>
      </c>
      <c r="B142" s="30" t="inlineStr">
        <is>
          <t>INE318A01026</t>
        </is>
      </c>
      <c r="C142" s="30" t="inlineStr">
        <is>
          <t>Chemicals &amp; Petrochemicals</t>
        </is>
      </c>
      <c r="D142" s="13" t="n">
        <v>63000</v>
      </c>
      <c r="E142" s="14" t="n">
        <v>933.91</v>
      </c>
      <c r="F142" s="15" t="n">
        <v>0.0005999999999999999</v>
      </c>
      <c r="G142" s="15" t="n"/>
    </row>
    <row r="143">
      <c r="A143" s="12" t="inlineStr">
        <is>
          <t>Jindal Steel Ltd.</t>
        </is>
      </c>
      <c r="B143" s="30" t="inlineStr">
        <is>
          <t>INE749A01030</t>
        </is>
      </c>
      <c r="C143" s="30" t="inlineStr">
        <is>
          <t>Ferrous Metals</t>
        </is>
      </c>
      <c r="D143" s="13" t="n">
        <v>85625</v>
      </c>
      <c r="E143" s="14" t="n">
        <v>902.3200000000001</v>
      </c>
      <c r="F143" s="15" t="n">
        <v>0.0005999999999999999</v>
      </c>
      <c r="G143" s="15" t="n"/>
    </row>
    <row r="144">
      <c r="A144" s="12" t="inlineStr">
        <is>
          <t>Mankind Pharma Ltd.</t>
        </is>
      </c>
      <c r="B144" s="30" t="inlineStr">
        <is>
          <t>INE634S01028</t>
        </is>
      </c>
      <c r="C144" s="30" t="inlineStr">
        <is>
          <t>Pharmaceuticals &amp; Biotechnology</t>
        </is>
      </c>
      <c r="D144" s="13" t="n">
        <v>40500</v>
      </c>
      <c r="E144" s="14" t="n">
        <v>889.58</v>
      </c>
      <c r="F144" s="15" t="n">
        <v>0.0005</v>
      </c>
      <c r="G144" s="15" t="n"/>
    </row>
    <row r="145">
      <c r="A145" s="12" t="inlineStr">
        <is>
          <t>CG Power and Industrial Solutions Ltd.</t>
        </is>
      </c>
      <c r="B145" s="30" t="inlineStr">
        <is>
          <t>INE067A01029</t>
        </is>
      </c>
      <c r="C145" s="30" t="inlineStr">
        <is>
          <t>Electrical Equipment</t>
        </is>
      </c>
      <c r="D145" s="13" t="n">
        <v>135150</v>
      </c>
      <c r="E145" s="14" t="n">
        <v>875.64</v>
      </c>
      <c r="F145" s="15" t="n">
        <v>0.0005</v>
      </c>
      <c r="G145" s="15" t="n"/>
    </row>
    <row r="146">
      <c r="A146" s="12" t="inlineStr">
        <is>
          <t>Tata Motors Passenger Vehicles Ltd.</t>
        </is>
      </c>
      <c r="B146" s="30" t="inlineStr">
        <is>
          <t>INE155A01022</t>
        </is>
      </c>
      <c r="C146" s="30" t="inlineStr">
        <is>
          <t>Automobiles</t>
        </is>
      </c>
      <c r="D146" s="13" t="n">
        <v>189600</v>
      </c>
      <c r="E146" s="14" t="n">
        <v>696.5</v>
      </c>
      <c r="F146" s="15" t="n">
        <v>0.0004</v>
      </c>
      <c r="G146" s="15" t="n"/>
    </row>
    <row r="147">
      <c r="A147" s="12" t="inlineStr">
        <is>
          <t>HDFC Asset Management Company Ltd.</t>
        </is>
      </c>
      <c r="B147" s="30" t="inlineStr">
        <is>
          <t>INE127D01025</t>
        </is>
      </c>
      <c r="C147" s="30" t="inlineStr">
        <is>
          <t>Capital Markets</t>
        </is>
      </c>
      <c r="D147" s="13" t="n">
        <v>21300</v>
      </c>
      <c r="E147" s="14" t="n">
        <v>569.1799999999999</v>
      </c>
      <c r="F147" s="15" t="n">
        <v>0.0003</v>
      </c>
      <c r="G147" s="15" t="n"/>
    </row>
    <row r="148">
      <c r="A148" s="12" t="inlineStr">
        <is>
          <t>Bharat Petroleum Corporation Ltd.</t>
        </is>
      </c>
      <c r="B148" s="30" t="inlineStr">
        <is>
          <t>INE029A01011</t>
        </is>
      </c>
      <c r="C148" s="30" t="inlineStr">
        <is>
          <t>Petroleum Products</t>
        </is>
      </c>
      <c r="D148" s="13" t="n">
        <v>142200</v>
      </c>
      <c r="E148" s="14" t="n">
        <v>546.05</v>
      </c>
      <c r="F148" s="15" t="n">
        <v>0.0003</v>
      </c>
      <c r="G148" s="15" t="n"/>
    </row>
    <row r="149">
      <c r="A149" s="12" t="inlineStr">
        <is>
          <t>Power Grid Corporation of India Ltd.</t>
        </is>
      </c>
      <c r="B149" s="30" t="inlineStr">
        <is>
          <t>INE752E01010</t>
        </is>
      </c>
      <c r="C149" s="30" t="inlineStr">
        <is>
          <t>Power</t>
        </is>
      </c>
      <c r="D149" s="13" t="n">
        <v>205200</v>
      </c>
      <c r="E149" s="14" t="n">
        <v>542.96</v>
      </c>
      <c r="F149" s="15" t="n">
        <v>0.0003</v>
      </c>
      <c r="G149" s="15" t="n"/>
    </row>
    <row r="150">
      <c r="A150" s="12" t="inlineStr">
        <is>
          <t>Computer Age Management Services Ltd.</t>
        </is>
      </c>
      <c r="B150" s="30" t="inlineStr">
        <is>
          <t>INE596I01020</t>
        </is>
      </c>
      <c r="C150" s="30" t="inlineStr">
        <is>
          <t>Capital Markets</t>
        </is>
      </c>
      <c r="D150" s="13" t="n">
        <v>72750</v>
      </c>
      <c r="E150" s="14" t="n">
        <v>539</v>
      </c>
      <c r="F150" s="15" t="n">
        <v>0.0003</v>
      </c>
      <c r="G150" s="15" t="n"/>
    </row>
    <row r="151">
      <c r="A151" s="12" t="inlineStr">
        <is>
          <t>BSE Ltd.</t>
        </is>
      </c>
      <c r="B151" s="30" t="inlineStr">
        <is>
          <t>INE118H01025</t>
        </is>
      </c>
      <c r="C151" s="30" t="inlineStr">
        <is>
          <t>Capital Markets</t>
        </is>
      </c>
      <c r="D151" s="13" t="n">
        <v>20250</v>
      </c>
      <c r="E151" s="14" t="n">
        <v>533.02</v>
      </c>
      <c r="F151" s="15" t="n">
        <v>0.0003</v>
      </c>
      <c r="G151" s="15" t="n"/>
    </row>
    <row r="152">
      <c r="A152" s="12" t="inlineStr">
        <is>
          <t>Eicher Motors Ltd.</t>
        </is>
      </c>
      <c r="B152" s="30" t="inlineStr">
        <is>
          <t>INE066A01021</t>
        </is>
      </c>
      <c r="C152" s="30" t="inlineStr">
        <is>
          <t>Automobiles</t>
        </is>
      </c>
      <c r="D152" s="13" t="n">
        <v>7200</v>
      </c>
      <c r="E152" s="14" t="n">
        <v>526.5</v>
      </c>
      <c r="F152" s="15" t="n">
        <v>0.0003</v>
      </c>
      <c r="G152" s="15" t="n"/>
    </row>
    <row r="153">
      <c r="A153" s="12" t="inlineStr">
        <is>
          <t>Cholamandalam Investment &amp; Finance Company Ltd.</t>
        </is>
      </c>
      <c r="B153" s="30" t="inlineStr">
        <is>
          <t>INE121A01024</t>
        </is>
      </c>
      <c r="C153" s="30" t="inlineStr">
        <is>
          <t>Finance</t>
        </is>
      </c>
      <c r="D153" s="13" t="n">
        <v>30625</v>
      </c>
      <c r="E153" s="14" t="n">
        <v>521.3</v>
      </c>
      <c r="F153" s="15" t="n">
        <v>0.0003</v>
      </c>
      <c r="G153" s="15" t="n"/>
    </row>
    <row r="154">
      <c r="A154" s="12" t="inlineStr">
        <is>
          <t>Bajaj Auto Ltd.</t>
        </is>
      </c>
      <c r="B154" s="30" t="inlineStr">
        <is>
          <t>INE917I01010</t>
        </is>
      </c>
      <c r="C154" s="30" t="inlineStr">
        <is>
          <t>Automobiles</t>
        </is>
      </c>
      <c r="D154" s="13" t="n">
        <v>4875</v>
      </c>
      <c r="E154" s="14" t="n">
        <v>455.47</v>
      </c>
      <c r="F154" s="15" t="n">
        <v>0.0003</v>
      </c>
      <c r="G154" s="15" t="n"/>
    </row>
    <row r="155">
      <c r="A155" s="12" t="inlineStr">
        <is>
          <t>Oil India Ltd.</t>
        </is>
      </c>
      <c r="B155" s="30" t="inlineStr">
        <is>
          <t>INE274J01014</t>
        </is>
      </c>
      <c r="C155" s="30" t="inlineStr">
        <is>
          <t>Oil</t>
        </is>
      </c>
      <c r="D155" s="13" t="n">
        <v>88200</v>
      </c>
      <c r="E155" s="14" t="n">
        <v>374.28</v>
      </c>
      <c r="F155" s="15" t="n">
        <v>0.0002</v>
      </c>
      <c r="G155" s="15" t="n"/>
    </row>
    <row r="156">
      <c r="A156" s="12" t="inlineStr">
        <is>
          <t>NHPC Ltd.</t>
        </is>
      </c>
      <c r="B156" s="30" t="inlineStr">
        <is>
          <t>INE848E01016</t>
        </is>
      </c>
      <c r="C156" s="30" t="inlineStr">
        <is>
          <t>Power</t>
        </is>
      </c>
      <c r="D156" s="13" t="n">
        <v>460800</v>
      </c>
      <c r="E156" s="14" t="n">
        <v>365.05</v>
      </c>
      <c r="F156" s="15" t="n">
        <v>0.0002</v>
      </c>
      <c r="G156" s="15" t="n"/>
    </row>
    <row r="157">
      <c r="A157" s="12" t="inlineStr">
        <is>
          <t>Infosys Ltd.</t>
        </is>
      </c>
      <c r="B157" s="30" t="inlineStr">
        <is>
          <t>INE009A01021</t>
        </is>
      </c>
      <c r="C157" s="30" t="inlineStr">
        <is>
          <t>IT - Software</t>
        </is>
      </c>
      <c r="D157" s="13" t="n">
        <v>19600</v>
      </c>
      <c r="E157" s="14" t="n">
        <v>316.62</v>
      </c>
      <c r="F157" s="15" t="n">
        <v>0.0002</v>
      </c>
      <c r="G157" s="15" t="n"/>
    </row>
    <row r="158">
      <c r="A158" s="12" t="inlineStr">
        <is>
          <t>HDFC Life Insurance Company Ltd.</t>
        </is>
      </c>
      <c r="B158" s="30" t="inlineStr">
        <is>
          <t>INE795G01014</t>
        </is>
      </c>
      <c r="C158" s="30" t="inlineStr">
        <is>
          <t>Insurance</t>
        </is>
      </c>
      <c r="D158" s="13" t="n">
        <v>40700</v>
      </c>
      <c r="E158" s="14" t="n">
        <v>305.19</v>
      </c>
      <c r="F158" s="15" t="n">
        <v>0.0002</v>
      </c>
      <c r="G158" s="15" t="n"/>
    </row>
    <row r="159">
      <c r="A159" s="12" t="inlineStr">
        <is>
          <t>Tata Technologies Ltd.</t>
        </is>
      </c>
      <c r="B159" s="30" t="inlineStr">
        <is>
          <t>INE142M01025</t>
        </is>
      </c>
      <c r="C159" s="30" t="inlineStr">
        <is>
          <t>IT - Services</t>
        </is>
      </c>
      <c r="D159" s="13" t="n">
        <v>44800</v>
      </c>
      <c r="E159" s="14" t="n">
        <v>288.06</v>
      </c>
      <c r="F159" s="15" t="n">
        <v>0.0002</v>
      </c>
      <c r="G159" s="15" t="n"/>
    </row>
    <row r="160">
      <c r="A160" s="12" t="inlineStr">
        <is>
          <t>AU Small Finance Bank Ltd.</t>
        </is>
      </c>
      <c r="B160" s="30" t="inlineStr">
        <is>
          <t>INE949L01017</t>
        </is>
      </c>
      <c r="C160" s="30" t="inlineStr">
        <is>
          <t>Banks</t>
        </is>
      </c>
      <c r="D160" s="13" t="n">
        <v>28000</v>
      </c>
      <c r="E160" s="14" t="n">
        <v>278.46</v>
      </c>
      <c r="F160" s="15" t="n">
        <v>0.0002</v>
      </c>
      <c r="G160" s="15" t="n"/>
    </row>
    <row r="161">
      <c r="A161" s="12" t="inlineStr">
        <is>
          <t>Page Industries Ltd.</t>
        </is>
      </c>
      <c r="B161" s="30" t="inlineStr">
        <is>
          <t>INE761H01022</t>
        </is>
      </c>
      <c r="C161" s="30" t="inlineStr">
        <is>
          <t>Textiles &amp; Apparels</t>
        </is>
      </c>
      <c r="D161" s="13" t="n">
        <v>765</v>
      </c>
      <c r="E161" s="14" t="n">
        <v>275.74</v>
      </c>
      <c r="F161" s="15" t="n">
        <v>0.0002</v>
      </c>
      <c r="G161" s="15" t="n"/>
    </row>
    <row r="162">
      <c r="A162" s="12" t="inlineStr">
        <is>
          <t>Oracle Financial Services Software Ltd.</t>
        </is>
      </c>
      <c r="B162" s="30" t="inlineStr">
        <is>
          <t>INE881D01027</t>
        </is>
      </c>
      <c r="C162" s="30" t="inlineStr">
        <is>
          <t>IT - Software</t>
        </is>
      </c>
      <c r="D162" s="13" t="n">
        <v>3225</v>
      </c>
      <c r="E162" s="14" t="n">
        <v>247.91</v>
      </c>
      <c r="F162" s="15" t="n">
        <v>0.0002</v>
      </c>
      <c r="G162" s="15" t="n"/>
    </row>
    <row r="163">
      <c r="A163" s="12" t="inlineStr">
        <is>
          <t>Havells India Ltd.</t>
        </is>
      </c>
      <c r="B163" s="30" t="inlineStr">
        <is>
          <t>INE176B01034</t>
        </is>
      </c>
      <c r="C163" s="30" t="inlineStr">
        <is>
          <t>Consumer Durables</t>
        </is>
      </c>
      <c r="D163" s="13" t="n">
        <v>16500</v>
      </c>
      <c r="E163" s="14" t="n">
        <v>235.11</v>
      </c>
      <c r="F163" s="15" t="n">
        <v>0.0001</v>
      </c>
      <c r="G163" s="15" t="n"/>
    </row>
    <row r="164">
      <c r="A164" s="12" t="inlineStr">
        <is>
          <t>Lupin Ltd.</t>
        </is>
      </c>
      <c r="B164" s="30" t="inlineStr">
        <is>
          <t>INE326A01037</t>
        </is>
      </c>
      <c r="C164" s="30" t="inlineStr">
        <is>
          <t>Pharmaceuticals &amp; Biotechnology</t>
        </is>
      </c>
      <c r="D164" s="13" t="n">
        <v>8075</v>
      </c>
      <c r="E164" s="14" t="n">
        <v>170.34</v>
      </c>
      <c r="F164" s="15" t="n">
        <v>0.0001</v>
      </c>
      <c r="G164" s="15" t="n"/>
    </row>
    <row r="165">
      <c r="A165" s="12" t="inlineStr">
        <is>
          <t>HCL Technologies Ltd.</t>
        </is>
      </c>
      <c r="B165" s="30" t="inlineStr">
        <is>
          <t>INE860A01027</t>
        </is>
      </c>
      <c r="C165" s="30" t="inlineStr">
        <is>
          <t>IT - Software</t>
        </is>
      </c>
      <c r="D165" s="13" t="n">
        <v>8400</v>
      </c>
      <c r="E165" s="14" t="n">
        <v>136.36</v>
      </c>
      <c r="F165" s="15" t="n">
        <v>0.0001</v>
      </c>
      <c r="G165" s="15" t="n"/>
    </row>
    <row r="166">
      <c r="A166" s="12" t="inlineStr">
        <is>
          <t>ICICI Lombard General Insurance Co. Ltd.</t>
        </is>
      </c>
      <c r="B166" s="30" t="inlineStr">
        <is>
          <t>INE765G01017</t>
        </is>
      </c>
      <c r="C166" s="30" t="inlineStr">
        <is>
          <t>Insurance</t>
        </is>
      </c>
      <c r="D166" s="13" t="n">
        <v>6175</v>
      </c>
      <c r="E166" s="14" t="n">
        <v>121.16</v>
      </c>
      <c r="F166" s="15" t="n">
        <v>0.0001</v>
      </c>
      <c r="G166" s="15" t="n"/>
    </row>
    <row r="167">
      <c r="A167" s="12" t="inlineStr">
        <is>
          <t>KPIT Technologies Ltd.</t>
        </is>
      </c>
      <c r="B167" s="30" t="inlineStr">
        <is>
          <t>INE04I401011</t>
        </is>
      </c>
      <c r="C167" s="30" t="inlineStr">
        <is>
          <t>IT - Software</t>
        </is>
      </c>
      <c r="D167" s="13" t="n">
        <v>8500</v>
      </c>
      <c r="E167" s="14" t="n">
        <v>99.66</v>
      </c>
      <c r="F167" s="15" t="n">
        <v>0.0001</v>
      </c>
      <c r="G167" s="15" t="n"/>
    </row>
    <row r="168">
      <c r="A168" s="12" t="inlineStr">
        <is>
          <t>Dalmia Bharat Ltd.</t>
        </is>
      </c>
      <c r="B168" s="30" t="inlineStr">
        <is>
          <t>INE00R701025</t>
        </is>
      </c>
      <c r="C168" s="30" t="inlineStr">
        <is>
          <t>Cement &amp; Cement Products</t>
        </is>
      </c>
      <c r="D168" s="13" t="n">
        <v>4225</v>
      </c>
      <c r="E168" s="14" t="n">
        <v>90.03</v>
      </c>
      <c r="F168" s="15" t="n">
        <v>0.0001</v>
      </c>
      <c r="G168" s="15" t="n"/>
    </row>
    <row r="169">
      <c r="A169" s="12" t="inlineStr">
        <is>
          <t>SBI Life Insurance Company Ltd.</t>
        </is>
      </c>
      <c r="B169" s="30" t="inlineStr">
        <is>
          <t>INE123W01016</t>
        </is>
      </c>
      <c r="C169" s="30" t="inlineStr">
        <is>
          <t>Insurance</t>
        </is>
      </c>
      <c r="D169" s="13" t="n">
        <v>4125</v>
      </c>
      <c r="E169" s="14" t="n">
        <v>83.94</v>
      </c>
      <c r="F169" s="15" t="n">
        <v>0.0001</v>
      </c>
      <c r="G169" s="15" t="n"/>
    </row>
    <row r="170">
      <c r="A170" s="12" t="inlineStr">
        <is>
          <t>Kaynes Technology India Ltd.</t>
        </is>
      </c>
      <c r="B170" s="30" t="inlineStr">
        <is>
          <t>INE918Z01012</t>
        </is>
      </c>
      <c r="C170" s="30" t="inlineStr">
        <is>
          <t>Industrial Manufacturing</t>
        </is>
      </c>
      <c r="D170" s="13" t="n">
        <v>2000</v>
      </c>
      <c r="E170" s="14" t="n">
        <v>80.26000000000001</v>
      </c>
      <c r="F170" s="15" t="n">
        <v>0</v>
      </c>
      <c r="G170" s="15" t="n"/>
    </row>
    <row r="171">
      <c r="A171" s="12" t="inlineStr">
        <is>
          <t>Indian Railway Finance Corporation Ltd.</t>
        </is>
      </c>
      <c r="B171" s="30" t="inlineStr">
        <is>
          <t>INE053F01010</t>
        </is>
      </c>
      <c r="C171" s="30" t="inlineStr">
        <is>
          <t>Finance</t>
        </is>
      </c>
      <c r="D171" s="13" t="n">
        <v>55250</v>
      </c>
      <c r="E171" s="14" t="n">
        <v>68.84999999999999</v>
      </c>
      <c r="F171" s="15" t="n">
        <v>0</v>
      </c>
      <c r="G171" s="15" t="n"/>
    </row>
    <row r="172">
      <c r="A172" s="12" t="inlineStr">
        <is>
          <t>Tata Power Company Ltd.</t>
        </is>
      </c>
      <c r="B172" s="30" t="inlineStr">
        <is>
          <t>INE245A01021</t>
        </is>
      </c>
      <c r="C172" s="30" t="inlineStr">
        <is>
          <t>Power</t>
        </is>
      </c>
      <c r="D172" s="13" t="n">
        <v>17400</v>
      </c>
      <c r="E172" s="14" t="n">
        <v>66.05</v>
      </c>
      <c r="F172" s="15" t="n">
        <v>0</v>
      </c>
      <c r="G172" s="15" t="n"/>
    </row>
    <row r="173">
      <c r="A173" s="12" t="inlineStr">
        <is>
          <t>LTIMindtree Ltd.</t>
        </is>
      </c>
      <c r="B173" s="30" t="inlineStr">
        <is>
          <t>INE214T01019</t>
        </is>
      </c>
      <c r="C173" s="30" t="inlineStr">
        <is>
          <t>IT - Software</t>
        </is>
      </c>
      <c r="D173" s="13" t="n">
        <v>900</v>
      </c>
      <c r="E173" s="14" t="n">
        <v>54.57</v>
      </c>
      <c r="F173" s="15" t="n">
        <v>0</v>
      </c>
      <c r="G173" s="15" t="n"/>
    </row>
    <row r="174">
      <c r="A174" s="12" t="inlineStr">
        <is>
          <t>Indian Oil Corporation Ltd.</t>
        </is>
      </c>
      <c r="B174" s="30" t="inlineStr">
        <is>
          <t>INE242A01010</t>
        </is>
      </c>
      <c r="C174" s="30" t="inlineStr">
        <is>
          <t>Petroleum Products</t>
        </is>
      </c>
      <c r="D174" s="13" t="n">
        <v>29250</v>
      </c>
      <c r="E174" s="14" t="n">
        <v>48.69</v>
      </c>
      <c r="F174" s="15" t="n">
        <v>0</v>
      </c>
      <c r="G174" s="15" t="n"/>
    </row>
    <row r="175">
      <c r="A175" s="12" t="inlineStr">
        <is>
          <t>Avenue Supermarts Ltd.</t>
        </is>
      </c>
      <c r="B175" s="30" t="inlineStr">
        <is>
          <t>INE192R01011</t>
        </is>
      </c>
      <c r="C175" s="30" t="inlineStr">
        <is>
          <t>Retailing</t>
        </is>
      </c>
      <c r="D175" s="13" t="n">
        <v>900</v>
      </c>
      <c r="E175" s="14" t="n">
        <v>34.04</v>
      </c>
      <c r="F175" s="15" t="n">
        <v>0</v>
      </c>
      <c r="G175" s="15" t="n"/>
    </row>
    <row r="176">
      <c r="A176" s="12" t="inlineStr">
        <is>
          <t>The Federal Bank Ltd.</t>
        </is>
      </c>
      <c r="B176" s="30" t="inlineStr">
        <is>
          <t>INE171A01029</t>
        </is>
      </c>
      <c r="C176" s="30" t="inlineStr">
        <is>
          <t>Banks</t>
        </is>
      </c>
      <c r="D176" s="13" t="n">
        <v>10000</v>
      </c>
      <c r="E176" s="14" t="n">
        <v>26.71</v>
      </c>
      <c r="F176" s="15" t="n">
        <v>0</v>
      </c>
      <c r="G176" s="15" t="n"/>
    </row>
    <row r="177">
      <c r="A177" s="12" t="inlineStr">
        <is>
          <t>Canara Bank</t>
        </is>
      </c>
      <c r="B177" s="30" t="inlineStr">
        <is>
          <t>INE476A01022</t>
        </is>
      </c>
      <c r="C177" s="30" t="inlineStr">
        <is>
          <t>Banks</t>
        </is>
      </c>
      <c r="D177" s="13" t="n">
        <v>13500</v>
      </c>
      <c r="E177" s="14" t="n">
        <v>20.91</v>
      </c>
      <c r="F177" s="15" t="n">
        <v>0</v>
      </c>
      <c r="G177" s="15" t="n"/>
    </row>
    <row r="178">
      <c r="A178" s="12" t="inlineStr">
        <is>
          <t>Syngene International Ltd.</t>
        </is>
      </c>
      <c r="B178" s="30" t="inlineStr">
        <is>
          <t>INE398R01022</t>
        </is>
      </c>
      <c r="C178" s="30" t="inlineStr">
        <is>
          <t>Healthcare Services</t>
        </is>
      </c>
      <c r="D178" s="13" t="n">
        <v>3000</v>
      </c>
      <c r="E178" s="14" t="n">
        <v>19.53</v>
      </c>
      <c r="F178" s="15" t="n">
        <v>0</v>
      </c>
      <c r="G178" s="15" t="n"/>
    </row>
    <row r="179">
      <c r="A179" s="12" t="inlineStr">
        <is>
          <t>Hitachi Energy India Ltd.</t>
        </is>
      </c>
      <c r="B179" s="30" t="inlineStr">
        <is>
          <t>INE07Y701011</t>
        </is>
      </c>
      <c r="C179" s="30" t="inlineStr">
        <is>
          <t>Electrical Equipment</t>
        </is>
      </c>
      <c r="D179" s="13" t="n">
        <v>100</v>
      </c>
      <c r="E179" s="14" t="n">
        <v>18.31</v>
      </c>
      <c r="F179" s="15" t="n">
        <v>0</v>
      </c>
      <c r="G179" s="15" t="n"/>
    </row>
    <row r="180">
      <c r="A180" s="12" t="inlineStr">
        <is>
          <t>Indian Bank</t>
        </is>
      </c>
      <c r="B180" s="30" t="inlineStr">
        <is>
          <t>INE562A01011</t>
        </is>
      </c>
      <c r="C180" s="30" t="inlineStr">
        <is>
          <t>Banks</t>
        </is>
      </c>
      <c r="D180" s="13" t="n">
        <v>2000</v>
      </c>
      <c r="E180" s="14" t="n">
        <v>16.75</v>
      </c>
      <c r="F180" s="15" t="n">
        <v>0</v>
      </c>
      <c r="G180" s="15" t="n"/>
    </row>
    <row r="181">
      <c r="A181" s="12" t="inlineStr">
        <is>
          <t>Asian Paints Ltd.</t>
        </is>
      </c>
      <c r="B181" s="30" t="inlineStr">
        <is>
          <t>INE021A01026</t>
        </is>
      </c>
      <c r="C181" s="30" t="inlineStr">
        <is>
          <t>Consumer Durables</t>
        </is>
      </c>
      <c r="D181" s="13" t="n">
        <v>500</v>
      </c>
      <c r="E181" s="14" t="n">
        <v>13.85</v>
      </c>
      <c r="F181" s="15" t="n">
        <v>0</v>
      </c>
      <c r="G181" s="15" t="n"/>
    </row>
    <row r="182">
      <c r="A182" s="12" t="inlineStr">
        <is>
          <t>Dr. Reddy's Laboratories Ltd.</t>
        </is>
      </c>
      <c r="B182" s="30" t="inlineStr">
        <is>
          <t>INE089A01031</t>
        </is>
      </c>
      <c r="C182" s="30" t="inlineStr">
        <is>
          <t>Pharmaceuticals &amp; Biotechnology</t>
        </is>
      </c>
      <c r="D182" s="13" t="n">
        <v>625</v>
      </c>
      <c r="E182" s="14" t="n">
        <v>7.95</v>
      </c>
      <c r="F182" s="15" t="n">
        <v>0</v>
      </c>
      <c r="G182" s="15" t="n"/>
    </row>
    <row r="183">
      <c r="A183" s="12" t="inlineStr">
        <is>
          <t>Hindustan Unilever Ltd.</t>
        </is>
      </c>
      <c r="B183" s="30" t="inlineStr">
        <is>
          <t>INE030A01027</t>
        </is>
      </c>
      <c r="C183" s="30" t="inlineStr">
        <is>
          <t>Diversified FMCG</t>
        </is>
      </c>
      <c r="D183" s="13" t="n">
        <v>300</v>
      </c>
      <c r="E183" s="14" t="n">
        <v>6.95</v>
      </c>
      <c r="F183" s="15" t="n">
        <v>0</v>
      </c>
      <c r="G183" s="15" t="n"/>
    </row>
    <row r="184">
      <c r="A184" s="12" t="inlineStr">
        <is>
          <t>Siemens Ltd.</t>
        </is>
      </c>
      <c r="B184" s="30" t="inlineStr">
        <is>
          <t>INE003A01024</t>
        </is>
      </c>
      <c r="C184" s="30" t="inlineStr">
        <is>
          <t>Electrical Equipment</t>
        </is>
      </c>
      <c r="D184" s="13" t="n">
        <v>175</v>
      </c>
      <c r="E184" s="14" t="n">
        <v>5.36</v>
      </c>
      <c r="F184" s="15" t="n">
        <v>0</v>
      </c>
      <c r="G184" s="15" t="n"/>
    </row>
    <row r="185">
      <c r="A185" s="12" t="inlineStr">
        <is>
          <t>Piramal Pharma Ltd.</t>
        </is>
      </c>
      <c r="B185" s="30" t="inlineStr">
        <is>
          <t>INE0DK501011</t>
        </is>
      </c>
      <c r="C185" s="30" t="inlineStr">
        <is>
          <t>Pharmaceuticals &amp; Biotechnology</t>
        </is>
      </c>
      <c r="D185" s="13" t="n">
        <v>2625</v>
      </c>
      <c r="E185" s="14" t="n">
        <v>4.52</v>
      </c>
      <c r="F185" s="15" t="n">
        <v>0</v>
      </c>
      <c r="G185" s="15" t="n"/>
    </row>
    <row r="186">
      <c r="A186" s="16" t="inlineStr">
        <is>
          <t>Sub Total</t>
        </is>
      </c>
      <c r="B186" s="31" t="n"/>
      <c r="C186" s="31" t="n"/>
      <c r="D186" s="17" t="n"/>
      <c r="E186" s="37" t="n">
        <v>1218448.22</v>
      </c>
      <c r="F186" s="38" t="n">
        <v>0.7485999999999992</v>
      </c>
      <c r="G186" s="20" t="n"/>
    </row>
    <row r="187">
      <c r="A187" s="16" t="n"/>
      <c r="B187" s="31" t="n"/>
      <c r="C187" s="31" t="n"/>
      <c r="D187" s="17" t="n"/>
      <c r="E187" s="41" t="n"/>
      <c r="F187" s="20" t="n"/>
      <c r="G187" s="20" t="n"/>
    </row>
    <row r="188">
      <c r="A188" s="16" t="n"/>
      <c r="B188" s="31" t="n"/>
      <c r="C188" s="31" t="n"/>
      <c r="D188" s="17" t="n"/>
      <c r="E188" s="41" t="n"/>
      <c r="F188" s="20" t="n"/>
      <c r="G188" s="20" t="n"/>
    </row>
    <row r="189">
      <c r="A189" s="16" t="n"/>
      <c r="B189" s="31" t="n"/>
      <c r="C189" s="31" t="n"/>
      <c r="D189" s="17" t="n"/>
      <c r="E189" s="41" t="n"/>
      <c r="F189" s="20" t="n"/>
      <c r="G189" s="20" t="n"/>
    </row>
    <row r="190">
      <c r="A190" s="16" t="n"/>
      <c r="B190" s="31" t="n"/>
      <c r="C190" s="31" t="n"/>
      <c r="D190" s="17" t="n"/>
      <c r="E190" s="41" t="n"/>
      <c r="F190" s="20" t="n"/>
      <c r="G190" s="20" t="n"/>
    </row>
    <row r="191">
      <c r="A191" s="60" t="inlineStr">
        <is>
          <t>Debt Instruments</t>
        </is>
      </c>
      <c r="B191" s="31" t="n"/>
      <c r="C191" s="31" t="n"/>
      <c r="D191" s="17" t="n"/>
      <c r="E191" s="41" t="n"/>
      <c r="F191" s="20" t="n"/>
      <c r="G191" s="20" t="n"/>
    </row>
    <row r="192">
      <c r="A192" s="60" t="inlineStr">
        <is>
          <t>(a) Non-convertible Preference share</t>
        </is>
      </c>
      <c r="B192" s="30" t="n"/>
      <c r="C192" s="30" t="n"/>
      <c r="D192" s="13" t="n"/>
      <c r="E192" s="14" t="n"/>
      <c r="F192" s="15" t="n"/>
      <c r="G192" s="15" t="n"/>
    </row>
    <row r="193">
      <c r="A193" s="60" t="inlineStr">
        <is>
          <t>Listed / Awaiting listing on Stock Exchanges</t>
        </is>
      </c>
      <c r="B193" s="30" t="n"/>
      <c r="C193" s="30" t="n"/>
      <c r="D193" s="13" t="n"/>
      <c r="E193" s="14" t="n"/>
      <c r="F193" s="15" t="n"/>
      <c r="G193" s="15" t="n"/>
    </row>
    <row r="194">
      <c r="A194" s="12" t="inlineStr">
        <is>
          <t>6% TVS MOTOR CO LTD NCRPS 01-09-2026</t>
        </is>
      </c>
      <c r="B194" s="30" t="inlineStr">
        <is>
          <t>INE494B04019</t>
        </is>
      </c>
      <c r="C194" s="30" t="inlineStr">
        <is>
          <t>Automobiles</t>
        </is>
      </c>
      <c r="D194" s="13" t="n">
        <v>107800</v>
      </c>
      <c r="E194" s="14" t="n">
        <v>10.98</v>
      </c>
      <c r="F194" s="15" t="n">
        <v>0</v>
      </c>
      <c r="G194" s="15" t="n">
        <v>0.06105</v>
      </c>
    </row>
    <row r="195">
      <c r="A195" s="16" t="inlineStr">
        <is>
          <t>Sub Total</t>
        </is>
      </c>
      <c r="B195" s="31" t="n"/>
      <c r="C195" s="31" t="n"/>
      <c r="D195" s="17" t="n"/>
      <c r="E195" s="37" t="n">
        <v>10.98</v>
      </c>
      <c r="F195" s="38" t="n">
        <v>0</v>
      </c>
      <c r="G195" s="20" t="n"/>
    </row>
    <row r="196">
      <c r="A196" s="21" t="inlineStr">
        <is>
          <t>TOTAL</t>
        </is>
      </c>
      <c r="B196" s="32" t="n"/>
      <c r="C196" s="32" t="n"/>
      <c r="D196" s="22" t="n"/>
      <c r="E196" s="27" t="n">
        <v>1218459.2</v>
      </c>
      <c r="F196" s="28" t="n">
        <v>0.7486</v>
      </c>
      <c r="G196" s="20" t="n"/>
    </row>
    <row r="197">
      <c r="A197" s="12" t="n"/>
      <c r="B197" s="30" t="n"/>
      <c r="C197" s="30" t="n"/>
      <c r="D197" s="13" t="n"/>
      <c r="E197" s="14" t="n"/>
      <c r="F197" s="15" t="n"/>
      <c r="G197" s="15" t="n"/>
    </row>
    <row r="198">
      <c r="A198" s="16" t="inlineStr">
        <is>
          <t>Derivatives</t>
        </is>
      </c>
      <c r="B198" s="30" t="n"/>
      <c r="C198" s="30" t="n"/>
      <c r="D198" s="13" t="n"/>
      <c r="E198" s="14" t="n"/>
      <c r="F198" s="15" t="n"/>
      <c r="G198" s="15" t="n"/>
    </row>
    <row r="199">
      <c r="A199" s="16" t="inlineStr">
        <is>
          <t>(a) Index/Stock Future</t>
        </is>
      </c>
      <c r="B199" s="30" t="n"/>
      <c r="C199" s="30" t="n"/>
      <c r="D199" s="13" t="n"/>
      <c r="E199" s="14" t="n"/>
      <c r="F199" s="15" t="n"/>
      <c r="G199" s="15" t="n"/>
    </row>
    <row r="200">
      <c r="A200" s="12" t="inlineStr">
        <is>
          <t>Piramal Pharma Ltd.27/01/2026</t>
        </is>
      </c>
      <c r="B200" s="30" t="n"/>
      <c r="C200" s="30" t="inlineStr">
        <is>
          <t>Pharmaceuticals &amp; Biotechnology</t>
        </is>
      </c>
      <c r="D200" s="44" t="n">
        <v>-2625</v>
      </c>
      <c r="E200" s="23" t="n">
        <v>-4.55</v>
      </c>
      <c r="F200" s="24" t="n">
        <v>-2e-06</v>
      </c>
      <c r="G200" s="15" t="n"/>
    </row>
    <row r="201">
      <c r="A201" s="12" t="inlineStr">
        <is>
          <t>Siemens Ltd.27/01/2026</t>
        </is>
      </c>
      <c r="B201" s="30" t="n"/>
      <c r="C201" s="30" t="inlineStr">
        <is>
          <t>Electrical Equipment</t>
        </is>
      </c>
      <c r="D201" s="44" t="n">
        <v>-175</v>
      </c>
      <c r="E201" s="23" t="n">
        <v>-5.39</v>
      </c>
      <c r="F201" s="24" t="n">
        <v>-3e-06</v>
      </c>
      <c r="G201" s="15" t="n"/>
    </row>
    <row r="202">
      <c r="A202" s="12" t="inlineStr">
        <is>
          <t>Hindustan Unilever Ltd.27/01/2026</t>
        </is>
      </c>
      <c r="B202" s="30" t="n"/>
      <c r="C202" s="30" t="inlineStr">
        <is>
          <t>Diversified FMCG</t>
        </is>
      </c>
      <c r="D202" s="44" t="n">
        <v>-300</v>
      </c>
      <c r="E202" s="23" t="n">
        <v>-6.97</v>
      </c>
      <c r="F202" s="24" t="n">
        <v>-4e-06</v>
      </c>
      <c r="G202" s="15" t="n"/>
    </row>
    <row r="203">
      <c r="A203" s="12" t="inlineStr">
        <is>
          <t>Dr. Reddy's Laboratories Ltd.27/01/2026</t>
        </is>
      </c>
      <c r="B203" s="30" t="n"/>
      <c r="C203" s="30" t="inlineStr">
        <is>
          <t>Pharmaceuticals &amp; Biotechnology</t>
        </is>
      </c>
      <c r="D203" s="44" t="n">
        <v>-625</v>
      </c>
      <c r="E203" s="23" t="n">
        <v>-7.96</v>
      </c>
      <c r="F203" s="24" t="n">
        <v>-4e-06</v>
      </c>
      <c r="G203" s="15" t="n"/>
    </row>
    <row r="204">
      <c r="A204" s="12" t="inlineStr">
        <is>
          <t>Asian Paints Ltd.27/01/2026</t>
        </is>
      </c>
      <c r="B204" s="30" t="n"/>
      <c r="C204" s="30" t="inlineStr">
        <is>
          <t>Consumer Durables</t>
        </is>
      </c>
      <c r="D204" s="44" t="n">
        <v>-500</v>
      </c>
      <c r="E204" s="23" t="n">
        <v>-13.91</v>
      </c>
      <c r="F204" s="24" t="n">
        <v>-8e-06</v>
      </c>
      <c r="G204" s="15" t="n"/>
    </row>
    <row r="205">
      <c r="A205" s="12" t="inlineStr">
        <is>
          <t>Indian Bank27/01/2026</t>
        </is>
      </c>
      <c r="B205" s="30" t="n"/>
      <c r="C205" s="30" t="inlineStr">
        <is>
          <t>Banks</t>
        </is>
      </c>
      <c r="D205" s="44" t="n">
        <v>-2000</v>
      </c>
      <c r="E205" s="23" t="n">
        <v>-16.79</v>
      </c>
      <c r="F205" s="24" t="n">
        <v>-1e-05</v>
      </c>
      <c r="G205" s="15" t="n"/>
    </row>
    <row r="206">
      <c r="A206" s="12" t="inlineStr">
        <is>
          <t>Hitachi Energy India Ltd.27/01/2026</t>
        </is>
      </c>
      <c r="B206" s="30" t="n"/>
      <c r="C206" s="30" t="inlineStr">
        <is>
          <t>Electrical Equipment</t>
        </is>
      </c>
      <c r="D206" s="44" t="n">
        <v>-100</v>
      </c>
      <c r="E206" s="23" t="n">
        <v>-18.39</v>
      </c>
      <c r="F206" s="24" t="n">
        <v>-1.1e-05</v>
      </c>
      <c r="G206" s="15" t="n"/>
    </row>
    <row r="207">
      <c r="A207" s="12" t="inlineStr">
        <is>
          <t>Syngene International Ltd.27/01/2026</t>
        </is>
      </c>
      <c r="B207" s="30" t="n"/>
      <c r="C207" s="30" t="inlineStr">
        <is>
          <t>Healthcare Services</t>
        </is>
      </c>
      <c r="D207" s="44" t="n">
        <v>-3000</v>
      </c>
      <c r="E207" s="23" t="n">
        <v>-19.61</v>
      </c>
      <c r="F207" s="24" t="n">
        <v>-1.2e-05</v>
      </c>
      <c r="G207" s="15" t="n"/>
    </row>
    <row r="208">
      <c r="A208" s="12" t="inlineStr">
        <is>
          <t>Adani Enterprises Ltd.24/02/2026</t>
        </is>
      </c>
      <c r="B208" s="30" t="n"/>
      <c r="C208" s="30" t="inlineStr">
        <is>
          <t>Metals &amp; Minerals Trading</t>
        </is>
      </c>
      <c r="D208" s="44" t="n">
        <v>-927</v>
      </c>
      <c r="E208" s="23" t="n">
        <v>-20.9</v>
      </c>
      <c r="F208" s="24" t="n">
        <v>-1.2e-05</v>
      </c>
      <c r="G208" s="15" t="n"/>
    </row>
    <row r="209">
      <c r="A209" s="12" t="inlineStr">
        <is>
          <t>Canara Bank27/01/2026</t>
        </is>
      </c>
      <c r="B209" s="30" t="n"/>
      <c r="C209" s="30" t="inlineStr">
        <is>
          <t>Banks</t>
        </is>
      </c>
      <c r="D209" s="44" t="n">
        <v>-13500</v>
      </c>
      <c r="E209" s="23" t="n">
        <v>-20.94</v>
      </c>
      <c r="F209" s="24" t="n">
        <v>-1.2e-05</v>
      </c>
      <c r="G209" s="15" t="n"/>
    </row>
    <row r="210">
      <c r="A210" s="12" t="inlineStr">
        <is>
          <t>The Federal Bank Ltd.27/01/2026</t>
        </is>
      </c>
      <c r="B210" s="30" t="n"/>
      <c r="C210" s="30" t="inlineStr">
        <is>
          <t>Banks</t>
        </is>
      </c>
      <c r="D210" s="44" t="n">
        <v>-10000</v>
      </c>
      <c r="E210" s="23" t="n">
        <v>-26.74</v>
      </c>
      <c r="F210" s="24" t="n">
        <v>-1.6e-05</v>
      </c>
      <c r="G210" s="15" t="n"/>
    </row>
    <row r="211">
      <c r="A211" s="12" t="inlineStr">
        <is>
          <t>Avenue Supermarts Ltd.27/01/2026</t>
        </is>
      </c>
      <c r="B211" s="30" t="n"/>
      <c r="C211" s="30" t="inlineStr">
        <is>
          <t>Retailing</t>
        </is>
      </c>
      <c r="D211" s="44" t="n">
        <v>-900</v>
      </c>
      <c r="E211" s="23" t="n">
        <v>-34.17</v>
      </c>
      <c r="F211" s="24" t="n">
        <v>-2e-05</v>
      </c>
      <c r="G211" s="15" t="n"/>
    </row>
    <row r="212">
      <c r="A212" s="12" t="inlineStr">
        <is>
          <t>Indian Oil Corporation Ltd.27/01/2026</t>
        </is>
      </c>
      <c r="B212" s="30" t="n"/>
      <c r="C212" s="30" t="inlineStr">
        <is>
          <t>Petroleum Products</t>
        </is>
      </c>
      <c r="D212" s="44" t="n">
        <v>-29250</v>
      </c>
      <c r="E212" s="23" t="n">
        <v>-49.02</v>
      </c>
      <c r="F212" s="24" t="n">
        <v>-3e-05</v>
      </c>
      <c r="G212" s="15" t="n"/>
    </row>
    <row r="213">
      <c r="A213" s="12" t="inlineStr">
        <is>
          <t>LTIMindtree Ltd.27/01/2026</t>
        </is>
      </c>
      <c r="B213" s="30" t="n"/>
      <c r="C213" s="30" t="inlineStr">
        <is>
          <t>IT - Software</t>
        </is>
      </c>
      <c r="D213" s="44" t="n">
        <v>-900</v>
      </c>
      <c r="E213" s="23" t="n">
        <v>-54.73</v>
      </c>
      <c r="F213" s="24" t="n">
        <v>-3.3e-05</v>
      </c>
      <c r="G213" s="15" t="n"/>
    </row>
    <row r="214">
      <c r="A214" s="12" t="inlineStr">
        <is>
          <t>Tata Power Company Ltd.27/01/2026</t>
        </is>
      </c>
      <c r="B214" s="30" t="n"/>
      <c r="C214" s="30" t="inlineStr">
        <is>
          <t>Power</t>
        </is>
      </c>
      <c r="D214" s="44" t="n">
        <v>-17400</v>
      </c>
      <c r="E214" s="23" t="n">
        <v>-66.48</v>
      </c>
      <c r="F214" s="24" t="n">
        <v>-4e-05</v>
      </c>
      <c r="G214" s="15" t="n"/>
    </row>
    <row r="215">
      <c r="A215" s="12" t="inlineStr">
        <is>
          <t>Indian Railway Finance Corporation Ltd.27/01/2026</t>
        </is>
      </c>
      <c r="B215" s="30" t="n"/>
      <c r="C215" s="30" t="inlineStr">
        <is>
          <t>Finance</t>
        </is>
      </c>
      <c r="D215" s="44" t="n">
        <v>-55250</v>
      </c>
      <c r="E215" s="23" t="n">
        <v>-68.98</v>
      </c>
      <c r="F215" s="24" t="n">
        <v>-4.2e-05</v>
      </c>
      <c r="G215" s="15" t="n"/>
    </row>
    <row r="216">
      <c r="A216" s="12" t="inlineStr">
        <is>
          <t>Kaynes Technology India Ltd.27/01/2026</t>
        </is>
      </c>
      <c r="B216" s="30" t="n"/>
      <c r="C216" s="30" t="inlineStr">
        <is>
          <t>Industrial Manufacturing</t>
        </is>
      </c>
      <c r="D216" s="44" t="n">
        <v>-2000</v>
      </c>
      <c r="E216" s="23" t="n">
        <v>-80.73</v>
      </c>
      <c r="F216" s="24" t="n">
        <v>-4.9e-05</v>
      </c>
      <c r="G216" s="15" t="n"/>
    </row>
    <row r="217">
      <c r="A217" s="12" t="inlineStr">
        <is>
          <t>SBI Life Insurance Company Ltd.27/01/2026</t>
        </is>
      </c>
      <c r="B217" s="30" t="n"/>
      <c r="C217" s="30" t="inlineStr">
        <is>
          <t>Insurance</t>
        </is>
      </c>
      <c r="D217" s="44" t="n">
        <v>-4125</v>
      </c>
      <c r="E217" s="23" t="n">
        <v>-84.47</v>
      </c>
      <c r="F217" s="24" t="n">
        <v>-5.1e-05</v>
      </c>
      <c r="G217" s="15" t="n"/>
    </row>
    <row r="218">
      <c r="A218" s="12" t="inlineStr">
        <is>
          <t>Dalmia Bharat Ltd.27/01/2026</t>
        </is>
      </c>
      <c r="B218" s="30" t="n"/>
      <c r="C218" s="30" t="inlineStr">
        <is>
          <t>Cement &amp; Cement Products</t>
        </is>
      </c>
      <c r="D218" s="44" t="n">
        <v>-4225</v>
      </c>
      <c r="E218" s="23" t="n">
        <v>-90.70999999999999</v>
      </c>
      <c r="F218" s="24" t="n">
        <v>-5.5e-05</v>
      </c>
      <c r="G218" s="15" t="n"/>
    </row>
    <row r="219">
      <c r="A219" s="12" t="inlineStr">
        <is>
          <t>KPIT Technologies Ltd.27/01/2026</t>
        </is>
      </c>
      <c r="B219" s="30" t="n"/>
      <c r="C219" s="30" t="inlineStr">
        <is>
          <t>IT - Software</t>
        </is>
      </c>
      <c r="D219" s="44" t="n">
        <v>-8500</v>
      </c>
      <c r="E219" s="23" t="n">
        <v>-100.09</v>
      </c>
      <c r="F219" s="24" t="n">
        <v>-6.1e-05</v>
      </c>
      <c r="G219" s="15" t="n"/>
    </row>
    <row r="220">
      <c r="A220" s="12" t="inlineStr">
        <is>
          <t>ICICI Lombard General Insurance Co. Ltd.27/01/2026</t>
        </is>
      </c>
      <c r="B220" s="30" t="n"/>
      <c r="C220" s="30" t="inlineStr">
        <is>
          <t>Insurance</t>
        </is>
      </c>
      <c r="D220" s="44" t="n">
        <v>-6175</v>
      </c>
      <c r="E220" s="23" t="n">
        <v>-121.78</v>
      </c>
      <c r="F220" s="24" t="n">
        <v>-7.4e-05</v>
      </c>
      <c r="G220" s="15" t="n"/>
    </row>
    <row r="221">
      <c r="A221" s="12" t="inlineStr">
        <is>
          <t>HCL Technologies Ltd.27/01/2026</t>
        </is>
      </c>
      <c r="B221" s="30" t="n"/>
      <c r="C221" s="30" t="inlineStr">
        <is>
          <t>IT - Software</t>
        </is>
      </c>
      <c r="D221" s="44" t="n">
        <v>-8400</v>
      </c>
      <c r="E221" s="23" t="n">
        <v>-135.94</v>
      </c>
      <c r="F221" s="24" t="n">
        <v>-8.3e-05</v>
      </c>
      <c r="G221" s="15" t="n"/>
    </row>
    <row r="222">
      <c r="A222" s="12" t="inlineStr">
        <is>
          <t>Lupin Ltd.27/01/2026</t>
        </is>
      </c>
      <c r="B222" s="30" t="n"/>
      <c r="C222" s="30" t="inlineStr">
        <is>
          <t>Pharmaceuticals &amp; Biotechnology</t>
        </is>
      </c>
      <c r="D222" s="44" t="n">
        <v>-8075</v>
      </c>
      <c r="E222" s="23" t="n">
        <v>-170.81</v>
      </c>
      <c r="F222" s="24" t="n">
        <v>-0.000104</v>
      </c>
      <c r="G222" s="15" t="n"/>
    </row>
    <row r="223">
      <c r="A223" s="12" t="inlineStr">
        <is>
          <t>Havells India Ltd.27/01/2026</t>
        </is>
      </c>
      <c r="B223" s="30" t="n"/>
      <c r="C223" s="30" t="inlineStr">
        <is>
          <t>Consumer Durables</t>
        </is>
      </c>
      <c r="D223" s="44" t="n">
        <v>-16500</v>
      </c>
      <c r="E223" s="23" t="n">
        <v>-236.36</v>
      </c>
      <c r="F223" s="24" t="n">
        <v>-0.000145</v>
      </c>
      <c r="G223" s="15" t="n"/>
    </row>
    <row r="224">
      <c r="A224" s="12" t="inlineStr">
        <is>
          <t>Oracle Financial Services Software Ltd.27/01/2026</t>
        </is>
      </c>
      <c r="B224" s="30" t="n"/>
      <c r="C224" s="30" t="inlineStr">
        <is>
          <t>IT - Software</t>
        </is>
      </c>
      <c r="D224" s="44" t="n">
        <v>-3225</v>
      </c>
      <c r="E224" s="23" t="n">
        <v>-248.87</v>
      </c>
      <c r="F224" s="24" t="n">
        <v>-0.000152</v>
      </c>
      <c r="G224" s="15" t="n"/>
    </row>
    <row r="225">
      <c r="A225" s="12" t="inlineStr">
        <is>
          <t>Page Industries Ltd.27/01/2026</t>
        </is>
      </c>
      <c r="B225" s="30" t="n"/>
      <c r="C225" s="30" t="inlineStr">
        <is>
          <t>Textiles &amp; Apparels</t>
        </is>
      </c>
      <c r="D225" s="44" t="n">
        <v>-765</v>
      </c>
      <c r="E225" s="23" t="n">
        <v>-275.74</v>
      </c>
      <c r="F225" s="24" t="n">
        <v>-0.000169</v>
      </c>
      <c r="G225" s="15" t="n"/>
    </row>
    <row r="226">
      <c r="A226" s="12" t="inlineStr">
        <is>
          <t>AU Small Finance Bank Ltd.27/01/2026</t>
        </is>
      </c>
      <c r="B226" s="30" t="n"/>
      <c r="C226" s="30" t="inlineStr">
        <is>
          <t>Banks</t>
        </is>
      </c>
      <c r="D226" s="44" t="n">
        <v>-28000</v>
      </c>
      <c r="E226" s="23" t="n">
        <v>-280.04</v>
      </c>
      <c r="F226" s="24" t="n">
        <v>-0.000172</v>
      </c>
      <c r="G226" s="15" t="n"/>
    </row>
    <row r="227">
      <c r="A227" s="12" t="inlineStr">
        <is>
          <t>Tata Technologies Ltd.27/01/2026</t>
        </is>
      </c>
      <c r="B227" s="30" t="n"/>
      <c r="C227" s="30" t="inlineStr">
        <is>
          <t>IT - Services</t>
        </is>
      </c>
      <c r="D227" s="44" t="n">
        <v>-44800</v>
      </c>
      <c r="E227" s="23" t="n">
        <v>-289.77</v>
      </c>
      <c r="F227" s="24" t="n">
        <v>-0.000178</v>
      </c>
      <c r="G227" s="15" t="n"/>
    </row>
    <row r="228">
      <c r="A228" s="12" t="inlineStr">
        <is>
          <t>HDFC Life Insurance Company Ltd.27/01/2026</t>
        </is>
      </c>
      <c r="B228" s="30" t="n"/>
      <c r="C228" s="30" t="inlineStr">
        <is>
          <t>Insurance</t>
        </is>
      </c>
      <c r="D228" s="44" t="n">
        <v>-40700</v>
      </c>
      <c r="E228" s="23" t="n">
        <v>-306.94</v>
      </c>
      <c r="F228" s="24" t="n">
        <v>-0.000188</v>
      </c>
      <c r="G228" s="15" t="n"/>
    </row>
    <row r="229">
      <c r="A229" s="12" t="inlineStr">
        <is>
          <t>Infosys Ltd.27/01/2026</t>
        </is>
      </c>
      <c r="B229" s="30" t="n"/>
      <c r="C229" s="30" t="inlineStr">
        <is>
          <t>IT - Software</t>
        </is>
      </c>
      <c r="D229" s="44" t="n">
        <v>-19600</v>
      </c>
      <c r="E229" s="23" t="n">
        <v>-318.56</v>
      </c>
      <c r="F229" s="24" t="n">
        <v>-0.000195</v>
      </c>
      <c r="G229" s="15" t="n"/>
    </row>
    <row r="230">
      <c r="A230" s="12" t="inlineStr">
        <is>
          <t>NHPC Ltd.27/01/2026</t>
        </is>
      </c>
      <c r="B230" s="30" t="n"/>
      <c r="C230" s="30" t="inlineStr">
        <is>
          <t>Power</t>
        </is>
      </c>
      <c r="D230" s="44" t="n">
        <v>-460800</v>
      </c>
      <c r="E230" s="23" t="n">
        <v>-366.2</v>
      </c>
      <c r="F230" s="24" t="n">
        <v>-0.000225</v>
      </c>
      <c r="G230" s="15" t="n"/>
    </row>
    <row r="231">
      <c r="A231" s="12" t="inlineStr">
        <is>
          <t>Oil India Ltd.27/01/2026</t>
        </is>
      </c>
      <c r="B231" s="30" t="n"/>
      <c r="C231" s="30" t="inlineStr">
        <is>
          <t>Oil</t>
        </is>
      </c>
      <c r="D231" s="44" t="n">
        <v>-88200</v>
      </c>
      <c r="E231" s="23" t="n">
        <v>-376.26</v>
      </c>
      <c r="F231" s="24" t="n">
        <v>-0.000231</v>
      </c>
      <c r="G231" s="15" t="n"/>
    </row>
    <row r="232">
      <c r="A232" s="12" t="inlineStr">
        <is>
          <t>Bajaj Auto Ltd.27/01/2026</t>
        </is>
      </c>
      <c r="B232" s="30" t="n"/>
      <c r="C232" s="30" t="inlineStr">
        <is>
          <t>Automobiles</t>
        </is>
      </c>
      <c r="D232" s="44" t="n">
        <v>-4875</v>
      </c>
      <c r="E232" s="23" t="n">
        <v>-458.35</v>
      </c>
      <c r="F232" s="24" t="n">
        <v>-0.000281</v>
      </c>
      <c r="G232" s="15" t="n"/>
    </row>
    <row r="233">
      <c r="A233" s="12" t="inlineStr">
        <is>
          <t>Cholamandalam Investment &amp; Finance Company Ltd.27/01/2026</t>
        </is>
      </c>
      <c r="B233" s="30" t="n"/>
      <c r="C233" s="30" t="inlineStr">
        <is>
          <t>Finance</t>
        </is>
      </c>
      <c r="D233" s="44" t="n">
        <v>-30625</v>
      </c>
      <c r="E233" s="23" t="n">
        <v>-524.55</v>
      </c>
      <c r="F233" s="24" t="n">
        <v>-0.000322</v>
      </c>
      <c r="G233" s="15" t="n"/>
    </row>
    <row r="234">
      <c r="A234" s="12" t="inlineStr">
        <is>
          <t>Eicher Motors Ltd.27/01/2026</t>
        </is>
      </c>
      <c r="B234" s="30" t="n"/>
      <c r="C234" s="30" t="inlineStr">
        <is>
          <t>Automobiles</t>
        </is>
      </c>
      <c r="D234" s="44" t="n">
        <v>-7200</v>
      </c>
      <c r="E234" s="23" t="n">
        <v>-528.55</v>
      </c>
      <c r="F234" s="24" t="n">
        <v>-0.000324</v>
      </c>
      <c r="G234" s="15" t="n"/>
    </row>
    <row r="235">
      <c r="A235" s="12" t="inlineStr">
        <is>
          <t>BSE Ltd.27/01/2026</t>
        </is>
      </c>
      <c r="B235" s="30" t="n"/>
      <c r="C235" s="30" t="inlineStr">
        <is>
          <t>Capital Markets</t>
        </is>
      </c>
      <c r="D235" s="44" t="n">
        <v>-20250</v>
      </c>
      <c r="E235" s="23" t="n">
        <v>-536.46</v>
      </c>
      <c r="F235" s="24" t="n">
        <v>-0.000329</v>
      </c>
      <c r="G235" s="15" t="n"/>
    </row>
    <row r="236">
      <c r="A236" s="12" t="inlineStr">
        <is>
          <t>Computer Age Management Services Ltd.27/01/2026</t>
        </is>
      </c>
      <c r="B236" s="30" t="n"/>
      <c r="C236" s="30" t="inlineStr">
        <is>
          <t>Capital Markets</t>
        </is>
      </c>
      <c r="D236" s="44" t="n">
        <v>-72750</v>
      </c>
      <c r="E236" s="23" t="n">
        <v>-542.28</v>
      </c>
      <c r="F236" s="24" t="n">
        <v>-0.000333</v>
      </c>
      <c r="G236" s="15" t="n"/>
    </row>
    <row r="237">
      <c r="A237" s="12" t="inlineStr">
        <is>
          <t>Power Grid Corporation of India Ltd.27/01/2026</t>
        </is>
      </c>
      <c r="B237" s="30" t="n"/>
      <c r="C237" s="30" t="inlineStr">
        <is>
          <t>Power</t>
        </is>
      </c>
      <c r="D237" s="44" t="n">
        <v>-205200</v>
      </c>
      <c r="E237" s="23" t="n">
        <v>-545.01</v>
      </c>
      <c r="F237" s="24" t="n">
        <v>-0.000334</v>
      </c>
      <c r="G237" s="15" t="n"/>
    </row>
    <row r="238">
      <c r="A238" s="12" t="inlineStr">
        <is>
          <t>Bharat Petroleum Corporation Ltd.27/01/2026</t>
        </is>
      </c>
      <c r="B238" s="30" t="n"/>
      <c r="C238" s="30" t="inlineStr">
        <is>
          <t>Petroleum Products</t>
        </is>
      </c>
      <c r="D238" s="44" t="n">
        <v>-142200</v>
      </c>
      <c r="E238" s="23" t="n">
        <v>-549.39</v>
      </c>
      <c r="F238" s="24" t="n">
        <v>-0.000337</v>
      </c>
      <c r="G238" s="15" t="n"/>
    </row>
    <row r="239">
      <c r="A239" s="12" t="inlineStr">
        <is>
          <t>HDFC Asset Management Company Ltd.27/01/2026</t>
        </is>
      </c>
      <c r="B239" s="30" t="n"/>
      <c r="C239" s="30" t="inlineStr">
        <is>
          <t>Capital Markets</t>
        </is>
      </c>
      <c r="D239" s="44" t="n">
        <v>-21300</v>
      </c>
      <c r="E239" s="23" t="n">
        <v>-572.37</v>
      </c>
      <c r="F239" s="24" t="n">
        <v>-0.000351</v>
      </c>
      <c r="G239" s="15" t="n"/>
    </row>
    <row r="240">
      <c r="A240" s="12" t="inlineStr">
        <is>
          <t>Tata Motors Passenger Vehicles Ltd.27/01/2026</t>
        </is>
      </c>
      <c r="B240" s="30" t="n"/>
      <c r="C240" s="30" t="inlineStr">
        <is>
          <t>Automobiles</t>
        </is>
      </c>
      <c r="D240" s="44" t="n">
        <v>-189600</v>
      </c>
      <c r="E240" s="23" t="n">
        <v>-701.05</v>
      </c>
      <c r="F240" s="24" t="n">
        <v>-0.00043</v>
      </c>
      <c r="G240" s="15" t="n"/>
    </row>
    <row r="241">
      <c r="A241" s="12" t="inlineStr">
        <is>
          <t>Bharti Airtel Ltd.24/02/2026</t>
        </is>
      </c>
      <c r="B241" s="30" t="n"/>
      <c r="C241" s="30" t="inlineStr">
        <is>
          <t>Telecom - Services</t>
        </is>
      </c>
      <c r="D241" s="44" t="n">
        <v>-33725</v>
      </c>
      <c r="E241" s="23" t="n">
        <v>-716.9299999999999</v>
      </c>
      <c r="F241" s="24" t="n">
        <v>-0.00044</v>
      </c>
      <c r="G241" s="15" t="n"/>
    </row>
    <row r="242">
      <c r="A242" s="12" t="inlineStr">
        <is>
          <t>CG Power and Industrial Solutions Ltd.27/01/2026</t>
        </is>
      </c>
      <c r="B242" s="30" t="n"/>
      <c r="C242" s="30" t="inlineStr">
        <is>
          <t>Electrical Equipment</t>
        </is>
      </c>
      <c r="D242" s="44" t="n">
        <v>-135150</v>
      </c>
      <c r="E242" s="23" t="n">
        <v>-878.88</v>
      </c>
      <c r="F242" s="24" t="n">
        <v>-0.00054</v>
      </c>
      <c r="G242" s="15" t="n"/>
    </row>
    <row r="243">
      <c r="A243" s="12" t="inlineStr">
        <is>
          <t>Mankind Pharma Ltd.27/01/2026</t>
        </is>
      </c>
      <c r="B243" s="30" t="n"/>
      <c r="C243" s="30" t="inlineStr">
        <is>
          <t>Pharmaceuticals &amp; Biotechnology</t>
        </is>
      </c>
      <c r="D243" s="44" t="n">
        <v>-40500</v>
      </c>
      <c r="E243" s="23" t="n">
        <v>-892.34</v>
      </c>
      <c r="F243" s="24" t="n">
        <v>-0.000548</v>
      </c>
      <c r="G243" s="15" t="n"/>
    </row>
    <row r="244">
      <c r="A244" s="12" t="inlineStr">
        <is>
          <t>Jindal Steel Ltd.27/01/2026</t>
        </is>
      </c>
      <c r="B244" s="30" t="n"/>
      <c r="C244" s="30" t="inlineStr">
        <is>
          <t>Ferrous Metals</t>
        </is>
      </c>
      <c r="D244" s="44" t="n">
        <v>-85625</v>
      </c>
      <c r="E244" s="23" t="n">
        <v>-905.4</v>
      </c>
      <c r="F244" s="24" t="n">
        <v>-0.000556</v>
      </c>
      <c r="G244" s="15" t="n"/>
    </row>
    <row r="245">
      <c r="A245" s="12" t="inlineStr">
        <is>
          <t>Pidilite Industries Ltd.27/01/2026</t>
        </is>
      </c>
      <c r="B245" s="30" t="n"/>
      <c r="C245" s="30" t="inlineStr">
        <is>
          <t>Chemicals &amp; Petrochemicals</t>
        </is>
      </c>
      <c r="D245" s="44" t="n">
        <v>-63000</v>
      </c>
      <c r="E245" s="23" t="n">
        <v>-938.7</v>
      </c>
      <c r="F245" s="24" t="n">
        <v>-0.000576</v>
      </c>
      <c r="G245" s="15" t="n"/>
    </row>
    <row r="246">
      <c r="A246" s="12" t="inlineStr">
        <is>
          <t>Alkem Laboratories Ltd.27/01/2026</t>
        </is>
      </c>
      <c r="B246" s="30" t="n"/>
      <c r="C246" s="30" t="inlineStr">
        <is>
          <t>Pharmaceuticals &amp; Biotechnology</t>
        </is>
      </c>
      <c r="D246" s="44" t="n">
        <v>-17750</v>
      </c>
      <c r="E246" s="23" t="n">
        <v>-981.04</v>
      </c>
      <c r="F246" s="24" t="n">
        <v>-0.000602</v>
      </c>
      <c r="G246" s="15" t="n"/>
    </row>
    <row r="247">
      <c r="A247" s="12" t="inlineStr">
        <is>
          <t>Dixon Technologies (India) Ltd.27/01/2026</t>
        </is>
      </c>
      <c r="B247" s="30" t="n"/>
      <c r="C247" s="30" t="inlineStr">
        <is>
          <t>Consumer Durables</t>
        </is>
      </c>
      <c r="D247" s="44" t="n">
        <v>-8250</v>
      </c>
      <c r="E247" s="23" t="n">
        <v>-1002.38</v>
      </c>
      <c r="F247" s="24" t="n">
        <v>-0.000616</v>
      </c>
      <c r="G247" s="15" t="n"/>
    </row>
    <row r="248">
      <c r="A248" s="12" t="inlineStr">
        <is>
          <t>KEI Industries Ltd.27/01/2026</t>
        </is>
      </c>
      <c r="B248" s="30" t="n"/>
      <c r="C248" s="30" t="inlineStr">
        <is>
          <t>Industrial Products</t>
        </is>
      </c>
      <c r="D248" s="44" t="n">
        <v>-23800</v>
      </c>
      <c r="E248" s="23" t="n">
        <v>-1067.64</v>
      </c>
      <c r="F248" s="24" t="n">
        <v>-0.000656</v>
      </c>
      <c r="G248" s="15" t="n"/>
    </row>
    <row r="249">
      <c r="A249" s="12" t="inlineStr">
        <is>
          <t>Larsen &amp; Toubro Ltd.27/01/2026</t>
        </is>
      </c>
      <c r="B249" s="30" t="n"/>
      <c r="C249" s="30" t="inlineStr">
        <is>
          <t>Construction</t>
        </is>
      </c>
      <c r="D249" s="44" t="n">
        <v>-26425</v>
      </c>
      <c r="E249" s="23" t="n">
        <v>-1085.41</v>
      </c>
      <c r="F249" s="24" t="n">
        <v>-0.0006669999999999999</v>
      </c>
      <c r="G249" s="15" t="n"/>
    </row>
    <row r="250">
      <c r="A250" s="12" t="inlineStr">
        <is>
          <t>Bosch Ltd.27/01/2026</t>
        </is>
      </c>
      <c r="B250" s="30" t="n"/>
      <c r="C250" s="30" t="inlineStr">
        <is>
          <t>Auto Components</t>
        </is>
      </c>
      <c r="D250" s="44" t="n">
        <v>-3125</v>
      </c>
      <c r="E250" s="23" t="n">
        <v>-1131.56</v>
      </c>
      <c r="F250" s="24" t="n">
        <v>-0.000695</v>
      </c>
      <c r="G250" s="15" t="n"/>
    </row>
    <row r="251">
      <c r="A251" s="12" t="inlineStr">
        <is>
          <t>Suzlon Energy Ltd.27/01/2026</t>
        </is>
      </c>
      <c r="B251" s="30" t="n"/>
      <c r="C251" s="30" t="inlineStr">
        <is>
          <t>Electrical Equipment</t>
        </is>
      </c>
      <c r="D251" s="44" t="n">
        <v>-2265275</v>
      </c>
      <c r="E251" s="23" t="n">
        <v>-1200.6</v>
      </c>
      <c r="F251" s="24" t="n">
        <v>-0.000737</v>
      </c>
      <c r="G251" s="15" t="n"/>
    </row>
    <row r="252">
      <c r="A252" s="12" t="inlineStr">
        <is>
          <t>Samvardhana Motherson International Ltd.27/01/2026</t>
        </is>
      </c>
      <c r="B252" s="30" t="n"/>
      <c r="C252" s="30" t="inlineStr">
        <is>
          <t>Auto Components</t>
        </is>
      </c>
      <c r="D252" s="44" t="n">
        <v>-1051650</v>
      </c>
      <c r="E252" s="23" t="n">
        <v>-1268.08</v>
      </c>
      <c r="F252" s="24" t="n">
        <v>-0.000779</v>
      </c>
      <c r="G252" s="15" t="n"/>
    </row>
    <row r="253">
      <c r="A253" s="12" t="inlineStr">
        <is>
          <t>The Phoenix Mills Ltd.27/01/2026</t>
        </is>
      </c>
      <c r="B253" s="30" t="n"/>
      <c r="C253" s="30" t="inlineStr">
        <is>
          <t>Realty</t>
        </is>
      </c>
      <c r="D253" s="44" t="n">
        <v>-68950</v>
      </c>
      <c r="E253" s="23" t="n">
        <v>-1286.12</v>
      </c>
      <c r="F253" s="24" t="n">
        <v>-0.00079</v>
      </c>
      <c r="G253" s="15" t="n"/>
    </row>
    <row r="254">
      <c r="A254" s="12" t="inlineStr">
        <is>
          <t>Tata Consultancy Services Ltd.24/02/2026</t>
        </is>
      </c>
      <c r="B254" s="30" t="n"/>
      <c r="C254" s="30" t="inlineStr">
        <is>
          <t>IT - Software</t>
        </is>
      </c>
      <c r="D254" s="44" t="n">
        <v>-40600</v>
      </c>
      <c r="E254" s="23" t="n">
        <v>-1315.44</v>
      </c>
      <c r="F254" s="24" t="n">
        <v>-0.000808</v>
      </c>
      <c r="G254" s="15" t="n"/>
    </row>
    <row r="255">
      <c r="A255" s="12" t="inlineStr">
        <is>
          <t>Tube Investments Of India Ltd.27/01/2026</t>
        </is>
      </c>
      <c r="B255" s="30" t="n"/>
      <c r="C255" s="30" t="inlineStr">
        <is>
          <t>Auto Components</t>
        </is>
      </c>
      <c r="D255" s="44" t="n">
        <v>-52800</v>
      </c>
      <c r="E255" s="23" t="n">
        <v>-1389.54</v>
      </c>
      <c r="F255" s="24" t="n">
        <v>-0.000854</v>
      </c>
      <c r="G255" s="15" t="n"/>
    </row>
    <row r="256">
      <c r="A256" s="12" t="inlineStr">
        <is>
          <t>Sona BLW Precision Forgings Ltd.27/01/2026</t>
        </is>
      </c>
      <c r="B256" s="30" t="n"/>
      <c r="C256" s="30" t="inlineStr">
        <is>
          <t>Auto Components</t>
        </is>
      </c>
      <c r="D256" s="44" t="n">
        <v>-291550</v>
      </c>
      <c r="E256" s="23" t="n">
        <v>-1404.98</v>
      </c>
      <c r="F256" s="24" t="n">
        <v>-0.0008630000000000001</v>
      </c>
      <c r="G256" s="15" t="n"/>
    </row>
    <row r="257">
      <c r="A257" s="12" t="inlineStr">
        <is>
          <t>Nuvama Wealth Management Ltd.27/01/2026</t>
        </is>
      </c>
      <c r="B257" s="30" t="n"/>
      <c r="C257" s="30" t="inlineStr">
        <is>
          <t>Capital Markets</t>
        </is>
      </c>
      <c r="D257" s="44" t="n">
        <v>-106500</v>
      </c>
      <c r="E257" s="23" t="n">
        <v>-1583.12</v>
      </c>
      <c r="F257" s="24" t="n">
        <v>-0.000973</v>
      </c>
      <c r="G257" s="15" t="n"/>
    </row>
    <row r="258">
      <c r="A258" s="12" t="inlineStr">
        <is>
          <t>UNO Minda Ltd.27/01/2026</t>
        </is>
      </c>
      <c r="B258" s="30" t="n"/>
      <c r="C258" s="30" t="inlineStr">
        <is>
          <t>Auto Components</t>
        </is>
      </c>
      <c r="D258" s="44" t="n">
        <v>-123200</v>
      </c>
      <c r="E258" s="23" t="n">
        <v>-1588.42</v>
      </c>
      <c r="F258" s="24" t="n">
        <v>-0.000976</v>
      </c>
      <c r="G258" s="15" t="n"/>
    </row>
    <row r="259">
      <c r="A259" s="12" t="inlineStr">
        <is>
          <t>Indian Energy Exchange Ltd.27/01/2026</t>
        </is>
      </c>
      <c r="B259" s="30" t="n"/>
      <c r="C259" s="30" t="inlineStr">
        <is>
          <t>Capital Markets</t>
        </is>
      </c>
      <c r="D259" s="44" t="n">
        <v>-1241250</v>
      </c>
      <c r="E259" s="23" t="n">
        <v>-1670.35</v>
      </c>
      <c r="F259" s="24" t="n">
        <v>-0.001026</v>
      </c>
      <c r="G259" s="15" t="n"/>
    </row>
    <row r="260">
      <c r="A260" s="12" t="inlineStr">
        <is>
          <t>Max Financial Services Ltd.27/01/2026</t>
        </is>
      </c>
      <c r="B260" s="30" t="n"/>
      <c r="C260" s="30" t="inlineStr">
        <is>
          <t>Insurance</t>
        </is>
      </c>
      <c r="D260" s="44" t="n">
        <v>-100000</v>
      </c>
      <c r="E260" s="23" t="n">
        <v>-1683.1</v>
      </c>
      <c r="F260" s="24" t="n">
        <v>-0.001034</v>
      </c>
      <c r="G260" s="15" t="n"/>
    </row>
    <row r="261">
      <c r="A261" s="12" t="inlineStr">
        <is>
          <t>One 97 Communications Ltd.27/01/2026</t>
        </is>
      </c>
      <c r="B261" s="30" t="n"/>
      <c r="C261" s="30" t="inlineStr">
        <is>
          <t>Financial Technology (Fintech)</t>
        </is>
      </c>
      <c r="D261" s="44" t="n">
        <v>-142825</v>
      </c>
      <c r="E261" s="23" t="n">
        <v>-1864.01</v>
      </c>
      <c r="F261" s="24" t="n">
        <v>-0.001145</v>
      </c>
      <c r="G261" s="15" t="n"/>
    </row>
    <row r="262">
      <c r="A262" s="12" t="inlineStr">
        <is>
          <t>Biocon Ltd.27/01/2026</t>
        </is>
      </c>
      <c r="B262" s="30" t="n"/>
      <c r="C262" s="30" t="inlineStr">
        <is>
          <t>Pharmaceuticals &amp; Biotechnology</t>
        </is>
      </c>
      <c r="D262" s="44" t="n">
        <v>-487500</v>
      </c>
      <c r="E262" s="23" t="n">
        <v>-1930.01</v>
      </c>
      <c r="F262" s="24" t="n">
        <v>-0.001186</v>
      </c>
      <c r="G262" s="15" t="n"/>
    </row>
    <row r="263">
      <c r="A263" s="12" t="inlineStr">
        <is>
          <t>Max Healthcare Institute Ltd.27/01/2026</t>
        </is>
      </c>
      <c r="B263" s="30" t="n"/>
      <c r="C263" s="30" t="inlineStr">
        <is>
          <t>Healthcare Services</t>
        </is>
      </c>
      <c r="D263" s="44" t="n">
        <v>-186900</v>
      </c>
      <c r="E263" s="23" t="n">
        <v>-1963.76</v>
      </c>
      <c r="F263" s="24" t="n">
        <v>-0.001207</v>
      </c>
      <c r="G263" s="15" t="n"/>
    </row>
    <row r="264">
      <c r="A264" s="12" t="inlineStr">
        <is>
          <t>Bharat Forge Ltd.27/01/2026</t>
        </is>
      </c>
      <c r="B264" s="30" t="n"/>
      <c r="C264" s="30" t="inlineStr">
        <is>
          <t>Auto Components</t>
        </is>
      </c>
      <c r="D264" s="44" t="n">
        <v>-135500</v>
      </c>
      <c r="E264" s="23" t="n">
        <v>-2001.06</v>
      </c>
      <c r="F264" s="24" t="n">
        <v>-0.001229</v>
      </c>
      <c r="G264" s="15" t="n"/>
    </row>
    <row r="265">
      <c r="A265" s="12" t="inlineStr">
        <is>
          <t>Laurus Labs Ltd.27/01/2026</t>
        </is>
      </c>
      <c r="B265" s="30" t="n"/>
      <c r="C265" s="30" t="inlineStr">
        <is>
          <t>Pharmaceuticals &amp; Biotechnology</t>
        </is>
      </c>
      <c r="D265" s="44" t="n">
        <v>-184450</v>
      </c>
      <c r="E265" s="23" t="n">
        <v>-2056.43</v>
      </c>
      <c r="F265" s="24" t="n">
        <v>-0.001263</v>
      </c>
      <c r="G265" s="15" t="n"/>
    </row>
    <row r="266">
      <c r="A266" s="12" t="inlineStr">
        <is>
          <t>PB Fintech Ltd.27/01/2026</t>
        </is>
      </c>
      <c r="B266" s="30" t="n"/>
      <c r="C266" s="30" t="inlineStr">
        <is>
          <t>Financial Technology (Fintech)</t>
        </is>
      </c>
      <c r="D266" s="44" t="n">
        <v>-113400</v>
      </c>
      <c r="E266" s="23" t="n">
        <v>-2082.7</v>
      </c>
      <c r="F266" s="24" t="n">
        <v>-0.00128</v>
      </c>
      <c r="G266" s="15" t="n"/>
    </row>
    <row r="267">
      <c r="A267" s="12" t="inlineStr">
        <is>
          <t>Torrent Power Ltd.27/01/2026</t>
        </is>
      </c>
      <c r="B267" s="30" t="n"/>
      <c r="C267" s="30" t="inlineStr">
        <is>
          <t>Power</t>
        </is>
      </c>
      <c r="D267" s="44" t="n">
        <v>-159375</v>
      </c>
      <c r="E267" s="23" t="n">
        <v>-2095.94</v>
      </c>
      <c r="F267" s="24" t="n">
        <v>-0.001288</v>
      </c>
      <c r="G267" s="15" t="n"/>
    </row>
    <row r="268">
      <c r="A268" s="12" t="inlineStr">
        <is>
          <t>Ambuja Cements Ltd.27/01/2026</t>
        </is>
      </c>
      <c r="B268" s="30" t="n"/>
      <c r="C268" s="30" t="inlineStr">
        <is>
          <t>Cement &amp; Cement Products</t>
        </is>
      </c>
      <c r="D268" s="44" t="n">
        <v>-383250</v>
      </c>
      <c r="E268" s="23" t="n">
        <v>-2142.37</v>
      </c>
      <c r="F268" s="24" t="n">
        <v>-0.001316</v>
      </c>
      <c r="G268" s="15" t="n"/>
    </row>
    <row r="269">
      <c r="A269" s="12" t="inlineStr">
        <is>
          <t>Life Insurance Corporation of India27/01/2026</t>
        </is>
      </c>
      <c r="B269" s="30" t="n"/>
      <c r="C269" s="30" t="inlineStr">
        <is>
          <t>Insurance</t>
        </is>
      </c>
      <c r="D269" s="44" t="n">
        <v>-252000</v>
      </c>
      <c r="E269" s="23" t="n">
        <v>-2164.43</v>
      </c>
      <c r="F269" s="24" t="n">
        <v>-0.00133</v>
      </c>
      <c r="G269" s="15" t="n"/>
    </row>
    <row r="270">
      <c r="A270" s="12" t="inlineStr">
        <is>
          <t>Cummins India Ltd.27/01/2026</t>
        </is>
      </c>
      <c r="B270" s="30" t="n"/>
      <c r="C270" s="30" t="inlineStr">
        <is>
          <t>Industrial Products</t>
        </is>
      </c>
      <c r="D270" s="44" t="n">
        <v>-48800</v>
      </c>
      <c r="E270" s="23" t="n">
        <v>-2168.96</v>
      </c>
      <c r="F270" s="24" t="n">
        <v>-0.001333</v>
      </c>
      <c r="G270" s="15" t="n"/>
    </row>
    <row r="271">
      <c r="A271" s="12" t="inlineStr">
        <is>
          <t>Bharat Dynamics Ltd.27/01/2026</t>
        </is>
      </c>
      <c r="B271" s="30" t="n"/>
      <c r="C271" s="30" t="inlineStr">
        <is>
          <t>Aerospace &amp; Defense</t>
        </is>
      </c>
      <c r="D271" s="44" t="n">
        <v>-150150</v>
      </c>
      <c r="E271" s="23" t="n">
        <v>-2214.41</v>
      </c>
      <c r="F271" s="24" t="n">
        <v>-0.001361</v>
      </c>
      <c r="G271" s="15" t="n"/>
    </row>
    <row r="272">
      <c r="A272" s="12" t="inlineStr">
        <is>
          <t>Trent Ltd.27/01/2026</t>
        </is>
      </c>
      <c r="B272" s="30" t="n"/>
      <c r="C272" s="30" t="inlineStr">
        <is>
          <t>Retailing</t>
        </is>
      </c>
      <c r="D272" s="44" t="n">
        <v>-54000</v>
      </c>
      <c r="E272" s="23" t="n">
        <v>-2318.98</v>
      </c>
      <c r="F272" s="24" t="n">
        <v>-0.001425</v>
      </c>
      <c r="G272" s="15" t="n"/>
    </row>
    <row r="273">
      <c r="A273" s="12" t="inlineStr">
        <is>
          <t>Bajaj Finance Ltd.27/01/2026</t>
        </is>
      </c>
      <c r="B273" s="30" t="n"/>
      <c r="C273" s="30" t="inlineStr">
        <is>
          <t>Finance</t>
        </is>
      </c>
      <c r="D273" s="44" t="n">
        <v>-234750</v>
      </c>
      <c r="E273" s="23" t="n">
        <v>-2331.3</v>
      </c>
      <c r="F273" s="24" t="n">
        <v>-0.001432</v>
      </c>
      <c r="G273" s="15" t="n"/>
    </row>
    <row r="274">
      <c r="A274" s="12" t="inlineStr">
        <is>
          <t>TVS Motor Company Ltd.27/01/2026</t>
        </is>
      </c>
      <c r="B274" s="30" t="n"/>
      <c r="C274" s="30" t="inlineStr">
        <is>
          <t>Automobiles</t>
        </is>
      </c>
      <c r="D274" s="44" t="n">
        <v>-62825</v>
      </c>
      <c r="E274" s="23" t="n">
        <v>-2351.04</v>
      </c>
      <c r="F274" s="24" t="n">
        <v>-0.001445</v>
      </c>
      <c r="G274" s="15" t="n"/>
    </row>
    <row r="275">
      <c r="A275" s="12" t="inlineStr">
        <is>
          <t>Prestige Estates Projects Ltd.27/01/2026</t>
        </is>
      </c>
      <c r="B275" s="30" t="n"/>
      <c r="C275" s="30" t="inlineStr">
        <is>
          <t>Realty</t>
        </is>
      </c>
      <c r="D275" s="44" t="n">
        <v>-148050</v>
      </c>
      <c r="E275" s="23" t="n">
        <v>-2369.54</v>
      </c>
      <c r="F275" s="24" t="n">
        <v>-0.001456</v>
      </c>
      <c r="G275" s="15" t="n"/>
    </row>
    <row r="276">
      <c r="A276" s="12" t="inlineStr">
        <is>
          <t>Mazagon Dock Shipbuilders Ltd.27/01/2026</t>
        </is>
      </c>
      <c r="B276" s="30" t="n"/>
      <c r="C276" s="30" t="inlineStr">
        <is>
          <t>Industrial Manufacturing</t>
        </is>
      </c>
      <c r="D276" s="44" t="n">
        <v>-99400</v>
      </c>
      <c r="E276" s="23" t="n">
        <v>-2489.87</v>
      </c>
      <c r="F276" s="24" t="n">
        <v>-0.00153</v>
      </c>
      <c r="G276" s="15" t="n"/>
    </row>
    <row r="277">
      <c r="A277" s="12" t="inlineStr">
        <is>
          <t>Union Bank of India27/01/2026</t>
        </is>
      </c>
      <c r="B277" s="30" t="n"/>
      <c r="C277" s="30" t="inlineStr">
        <is>
          <t>Banks</t>
        </is>
      </c>
      <c r="D277" s="44" t="n">
        <v>-1743450</v>
      </c>
      <c r="E277" s="23" t="n">
        <v>-2699.03</v>
      </c>
      <c r="F277" s="24" t="n">
        <v>-0.001658</v>
      </c>
      <c r="G277" s="15" t="n"/>
    </row>
    <row r="278">
      <c r="A278" s="12" t="inlineStr">
        <is>
          <t>SRF Ltd.27/01/2026</t>
        </is>
      </c>
      <c r="B278" s="30" t="n"/>
      <c r="C278" s="30" t="inlineStr">
        <is>
          <t>Chemicals &amp; Petrochemicals</t>
        </is>
      </c>
      <c r="D278" s="44" t="n">
        <v>-87400</v>
      </c>
      <c r="E278" s="23" t="n">
        <v>-2702.5</v>
      </c>
      <c r="F278" s="24" t="n">
        <v>-0.001661</v>
      </c>
      <c r="G278" s="15" t="n"/>
    </row>
    <row r="279">
      <c r="A279" s="12" t="inlineStr">
        <is>
          <t>Sun Pharmaceutical Industries Ltd.27/01/2026</t>
        </is>
      </c>
      <c r="B279" s="30" t="n"/>
      <c r="C279" s="30" t="inlineStr">
        <is>
          <t>Pharmaceuticals &amp; Biotechnology</t>
        </is>
      </c>
      <c r="D279" s="44" t="n">
        <v>-162050</v>
      </c>
      <c r="E279" s="23" t="n">
        <v>-2801.68</v>
      </c>
      <c r="F279" s="24" t="n">
        <v>-0.001722</v>
      </c>
      <c r="G279" s="15" t="n"/>
    </row>
    <row r="280">
      <c r="A280" s="12" t="inlineStr">
        <is>
          <t>Shree Cement Ltd.27/01/2026</t>
        </is>
      </c>
      <c r="B280" s="30" t="n"/>
      <c r="C280" s="30" t="inlineStr">
        <is>
          <t>Cement &amp; Cement Products</t>
        </is>
      </c>
      <c r="D280" s="44" t="n">
        <v>-11075</v>
      </c>
      <c r="E280" s="23" t="n">
        <v>-2952.04</v>
      </c>
      <c r="F280" s="24" t="n">
        <v>-0.001814</v>
      </c>
      <c r="G280" s="15" t="n"/>
    </row>
    <row r="281">
      <c r="A281" s="12" t="inlineStr">
        <is>
          <t>Angel One Ltd.27/01/2026</t>
        </is>
      </c>
      <c r="B281" s="30" t="n"/>
      <c r="C281" s="30" t="inlineStr">
        <is>
          <t>Capital Markets</t>
        </is>
      </c>
      <c r="D281" s="44" t="n">
        <v>-127500</v>
      </c>
      <c r="E281" s="23" t="n">
        <v>-2993.83</v>
      </c>
      <c r="F281" s="24" t="n">
        <v>-0.00184</v>
      </c>
      <c r="G281" s="15" t="n"/>
    </row>
    <row r="282">
      <c r="A282" s="12" t="inlineStr">
        <is>
          <t>Coal India Ltd.27/01/2026</t>
        </is>
      </c>
      <c r="B282" s="30" t="n"/>
      <c r="C282" s="30" t="inlineStr">
        <is>
          <t>Consumable Fuels</t>
        </is>
      </c>
      <c r="D282" s="44" t="n">
        <v>-757350</v>
      </c>
      <c r="E282" s="23" t="n">
        <v>-3032.81</v>
      </c>
      <c r="F282" s="24" t="n">
        <v>-0.001864</v>
      </c>
      <c r="G282" s="15" t="n"/>
    </row>
    <row r="283">
      <c r="A283" s="12" t="inlineStr">
        <is>
          <t>Lodha Developers Ltd.27/01/2026</t>
        </is>
      </c>
      <c r="B283" s="30" t="n"/>
      <c r="C283" s="30" t="inlineStr">
        <is>
          <t>Realty</t>
        </is>
      </c>
      <c r="D283" s="44" t="n">
        <v>-286650</v>
      </c>
      <c r="E283" s="23" t="n">
        <v>-3061.42</v>
      </c>
      <c r="F283" s="24" t="n">
        <v>-0.001881</v>
      </c>
      <c r="G283" s="15" t="n"/>
    </row>
    <row r="284">
      <c r="A284" s="12" t="inlineStr">
        <is>
          <t>Polycab India Ltd.27/01/2026</t>
        </is>
      </c>
      <c r="B284" s="30" t="n"/>
      <c r="C284" s="30" t="inlineStr">
        <is>
          <t>Industrial Products</t>
        </is>
      </c>
      <c r="D284" s="44" t="n">
        <v>-40250</v>
      </c>
      <c r="E284" s="23" t="n">
        <v>-3086.37</v>
      </c>
      <c r="F284" s="24" t="n">
        <v>-0.001897</v>
      </c>
      <c r="G284" s="15" t="n"/>
    </row>
    <row r="285">
      <c r="A285" s="12" t="inlineStr">
        <is>
          <t>Bank of India27/01/2026</t>
        </is>
      </c>
      <c r="B285" s="30" t="n"/>
      <c r="C285" s="30" t="inlineStr">
        <is>
          <t>Banks</t>
        </is>
      </c>
      <c r="D285" s="44" t="n">
        <v>-2173600</v>
      </c>
      <c r="E285" s="23" t="n">
        <v>-3143.03</v>
      </c>
      <c r="F285" s="24" t="n">
        <v>-0.001931</v>
      </c>
      <c r="G285" s="15" t="n"/>
    </row>
    <row r="286">
      <c r="A286" s="12" t="inlineStr">
        <is>
          <t>National Buildings Construction Corporation Ltd.27/01/2026</t>
        </is>
      </c>
      <c r="B286" s="30" t="n"/>
      <c r="C286" s="30" t="inlineStr">
        <is>
          <t>Construction</t>
        </is>
      </c>
      <c r="D286" s="44" t="n">
        <v>-2684500</v>
      </c>
      <c r="E286" s="23" t="n">
        <v>-3281.8</v>
      </c>
      <c r="F286" s="24" t="n">
        <v>-0.002017</v>
      </c>
      <c r="G286" s="15" t="n"/>
    </row>
    <row r="287">
      <c r="A287" s="12" t="inlineStr">
        <is>
          <t>Tata Consumer Products Ltd.27/01/2026</t>
        </is>
      </c>
      <c r="B287" s="30" t="n"/>
      <c r="C287" s="30" t="inlineStr">
        <is>
          <t>Agricultural Food &amp; other Products</t>
        </is>
      </c>
      <c r="D287" s="44" t="n">
        <v>-279400</v>
      </c>
      <c r="E287" s="23" t="n">
        <v>-3348.61</v>
      </c>
      <c r="F287" s="24" t="n">
        <v>-0.002058</v>
      </c>
      <c r="G287" s="15" t="n"/>
    </row>
    <row r="288">
      <c r="A288" s="12" t="inlineStr">
        <is>
          <t>The Indian Hotels Company Ltd.27/01/2026</t>
        </is>
      </c>
      <c r="B288" s="30" t="n"/>
      <c r="C288" s="30" t="inlineStr">
        <is>
          <t>Leisure Services</t>
        </is>
      </c>
      <c r="D288" s="44" t="n">
        <v>-478000</v>
      </c>
      <c r="E288" s="23" t="n">
        <v>-3543.65</v>
      </c>
      <c r="F288" s="24" t="n">
        <v>-0.002178</v>
      </c>
      <c r="G288" s="15" t="n"/>
    </row>
    <row r="289">
      <c r="A289" s="12" t="inlineStr">
        <is>
          <t>Divi's Laboratories Ltd.27/01/2026</t>
        </is>
      </c>
      <c r="B289" s="30" t="n"/>
      <c r="C289" s="30" t="inlineStr">
        <is>
          <t>Pharmaceuticals &amp; Biotechnology</t>
        </is>
      </c>
      <c r="D289" s="44" t="n">
        <v>-55200</v>
      </c>
      <c r="E289" s="23" t="n">
        <v>-3548.26</v>
      </c>
      <c r="F289" s="24" t="n">
        <v>-0.00218</v>
      </c>
      <c r="G289" s="15" t="n"/>
    </row>
    <row r="290">
      <c r="A290" s="12" t="inlineStr">
        <is>
          <t>GMR Airports Ltd.27/01/2026</t>
        </is>
      </c>
      <c r="B290" s="30" t="n"/>
      <c r="C290" s="30" t="inlineStr">
        <is>
          <t>Transport Infrastructure</t>
        </is>
      </c>
      <c r="D290" s="44" t="n">
        <v>-3633975</v>
      </c>
      <c r="E290" s="23" t="n">
        <v>-3809.5</v>
      </c>
      <c r="F290" s="24" t="n">
        <v>-0.002341</v>
      </c>
      <c r="G290" s="15" t="n"/>
    </row>
    <row r="291">
      <c r="A291" s="12" t="inlineStr">
        <is>
          <t>Bajaj Finserv Ltd.27/01/2026</t>
        </is>
      </c>
      <c r="B291" s="30" t="n"/>
      <c r="C291" s="30" t="inlineStr">
        <is>
          <t>Finance</t>
        </is>
      </c>
      <c r="D291" s="44" t="n">
        <v>-191500</v>
      </c>
      <c r="E291" s="23" t="n">
        <v>-3920.01</v>
      </c>
      <c r="F291" s="24" t="n">
        <v>-0.002409</v>
      </c>
      <c r="G291" s="15" t="n"/>
    </row>
    <row r="292">
      <c r="A292" s="12" t="inlineStr">
        <is>
          <t>LIC Housing Finance Ltd.27/01/2026</t>
        </is>
      </c>
      <c r="B292" s="30" t="n"/>
      <c r="C292" s="30" t="inlineStr">
        <is>
          <t>Finance</t>
        </is>
      </c>
      <c r="D292" s="44" t="n">
        <v>-786000</v>
      </c>
      <c r="E292" s="23" t="n">
        <v>-4256.98</v>
      </c>
      <c r="F292" s="24" t="n">
        <v>-0.002616</v>
      </c>
      <c r="G292" s="15" t="n"/>
    </row>
    <row r="293">
      <c r="A293" s="12" t="inlineStr">
        <is>
          <t>Cipla Ltd.27/01/2026</t>
        </is>
      </c>
      <c r="B293" s="30" t="n"/>
      <c r="C293" s="30" t="inlineStr">
        <is>
          <t>Pharmaceuticals &amp; Biotechnology</t>
        </is>
      </c>
      <c r="D293" s="44" t="n">
        <v>-284250</v>
      </c>
      <c r="E293" s="23" t="n">
        <v>-4310.37</v>
      </c>
      <c r="F293" s="24" t="n">
        <v>-0.002649</v>
      </c>
      <c r="G293" s="15" t="n"/>
    </row>
    <row r="294">
      <c r="A294" s="12" t="inlineStr">
        <is>
          <t>United Spirits Ltd.27/01/2026</t>
        </is>
      </c>
      <c r="B294" s="30" t="n"/>
      <c r="C294" s="30" t="inlineStr">
        <is>
          <t>Beverages</t>
        </is>
      </c>
      <c r="D294" s="44" t="n">
        <v>-298800</v>
      </c>
      <c r="E294" s="23" t="n">
        <v>-4329.61</v>
      </c>
      <c r="F294" s="24" t="n">
        <v>-0.002661</v>
      </c>
      <c r="G294" s="15" t="n"/>
    </row>
    <row r="295">
      <c r="A295" s="12" t="inlineStr">
        <is>
          <t>Godrej Properties Ltd.27/01/2026</t>
        </is>
      </c>
      <c r="B295" s="30" t="n"/>
      <c r="C295" s="30" t="inlineStr">
        <is>
          <t>Realty</t>
        </is>
      </c>
      <c r="D295" s="44" t="n">
        <v>-222750</v>
      </c>
      <c r="E295" s="23" t="n">
        <v>-4493.76</v>
      </c>
      <c r="F295" s="24" t="n">
        <v>-0.002762</v>
      </c>
      <c r="G295" s="15" t="n"/>
    </row>
    <row r="296">
      <c r="A296" s="12" t="inlineStr">
        <is>
          <t>ICICI Prudential Life Insurance Co Ltd.27/01/2026</t>
        </is>
      </c>
      <c r="B296" s="30" t="n"/>
      <c r="C296" s="30" t="inlineStr">
        <is>
          <t>Insurance</t>
        </is>
      </c>
      <c r="D296" s="44" t="n">
        <v>-678950</v>
      </c>
      <c r="E296" s="23" t="n">
        <v>-4556.43</v>
      </c>
      <c r="F296" s="24" t="n">
        <v>-0.0028</v>
      </c>
      <c r="G296" s="15" t="n"/>
    </row>
    <row r="297">
      <c r="A297" s="12" t="inlineStr">
        <is>
          <t>Apollo Hospitals Enterprise Ltd.27/01/2026</t>
        </is>
      </c>
      <c r="B297" s="30" t="n"/>
      <c r="C297" s="30" t="inlineStr">
        <is>
          <t>Healthcare Services</t>
        </is>
      </c>
      <c r="D297" s="44" t="n">
        <v>-69875</v>
      </c>
      <c r="E297" s="23" t="n">
        <v>-4953.09</v>
      </c>
      <c r="F297" s="24" t="n">
        <v>-0.003044</v>
      </c>
      <c r="G297" s="15" t="n"/>
    </row>
    <row r="298">
      <c r="A298" s="12" t="inlineStr">
        <is>
          <t>Housing &amp; Urban Development Corp Ltd.27/01/2026</t>
        </is>
      </c>
      <c r="B298" s="30" t="n"/>
      <c r="C298" s="30" t="inlineStr">
        <is>
          <t>Finance</t>
        </is>
      </c>
      <c r="D298" s="44" t="n">
        <v>-2183925</v>
      </c>
      <c r="E298" s="23" t="n">
        <v>-5009.27</v>
      </c>
      <c r="F298" s="24" t="n">
        <v>-0.003078</v>
      </c>
      <c r="G298" s="15" t="n"/>
    </row>
    <row r="299">
      <c r="A299" s="12" t="inlineStr">
        <is>
          <t>Mphasis Ltd.27/01/2026</t>
        </is>
      </c>
      <c r="B299" s="30" t="n"/>
      <c r="C299" s="30" t="inlineStr">
        <is>
          <t>IT - Software</t>
        </is>
      </c>
      <c r="D299" s="44" t="n">
        <v>-180125</v>
      </c>
      <c r="E299" s="23" t="n">
        <v>-5048.18</v>
      </c>
      <c r="F299" s="24" t="n">
        <v>-0.003102</v>
      </c>
      <c r="G299" s="15" t="n"/>
    </row>
    <row r="300">
      <c r="A300" s="12" t="inlineStr">
        <is>
          <t>Ultratech Cement Ltd.27/01/2026</t>
        </is>
      </c>
      <c r="B300" s="30" t="n"/>
      <c r="C300" s="30" t="inlineStr">
        <is>
          <t>Cement &amp; Cement Products</t>
        </is>
      </c>
      <c r="D300" s="44" t="n">
        <v>-43000</v>
      </c>
      <c r="E300" s="23" t="n">
        <v>-5098.51</v>
      </c>
      <c r="F300" s="24" t="n">
        <v>-0.003133</v>
      </c>
      <c r="G300" s="15" t="n"/>
    </row>
    <row r="301">
      <c r="A301" s="12" t="inlineStr">
        <is>
          <t>Delhivery Ltd.27/01/2026</t>
        </is>
      </c>
      <c r="B301" s="30" t="n"/>
      <c r="C301" s="30" t="inlineStr">
        <is>
          <t>Transport Services</t>
        </is>
      </c>
      <c r="D301" s="44" t="n">
        <v>-1296875</v>
      </c>
      <c r="E301" s="23" t="n">
        <v>-5267.26</v>
      </c>
      <c r="F301" s="24" t="n">
        <v>-0.003237</v>
      </c>
      <c r="G301" s="15" t="n"/>
    </row>
    <row r="302">
      <c r="A302" s="12" t="inlineStr">
        <is>
          <t>Tech Mahindra Ltd.27/01/2026</t>
        </is>
      </c>
      <c r="B302" s="30" t="n"/>
      <c r="C302" s="30" t="inlineStr">
        <is>
          <t>IT - Software</t>
        </is>
      </c>
      <c r="D302" s="44" t="n">
        <v>-331200</v>
      </c>
      <c r="E302" s="23" t="n">
        <v>-5298.87</v>
      </c>
      <c r="F302" s="24" t="n">
        <v>-0.003256</v>
      </c>
      <c r="G302" s="15" t="n"/>
    </row>
    <row r="303">
      <c r="A303" s="12" t="inlineStr">
        <is>
          <t>National Aluminium Company Ltd.27/01/2026</t>
        </is>
      </c>
      <c r="B303" s="30" t="n"/>
      <c r="C303" s="30" t="inlineStr">
        <is>
          <t>Non - Ferrous Metals</t>
        </is>
      </c>
      <c r="D303" s="44" t="n">
        <v>-1698750</v>
      </c>
      <c r="E303" s="23" t="n">
        <v>-5370.6</v>
      </c>
      <c r="F303" s="24" t="n">
        <v>-0.003301</v>
      </c>
      <c r="G303" s="15" t="n"/>
    </row>
    <row r="304">
      <c r="A304" s="12" t="inlineStr">
        <is>
          <t>Manappuram Finance Ltd.27/01/2026</t>
        </is>
      </c>
      <c r="B304" s="30" t="n"/>
      <c r="C304" s="30" t="inlineStr">
        <is>
          <t>Finance</t>
        </is>
      </c>
      <c r="D304" s="44" t="n">
        <v>-1731000</v>
      </c>
      <c r="E304" s="23" t="n">
        <v>-5371.29</v>
      </c>
      <c r="F304" s="24" t="n">
        <v>-0.003301</v>
      </c>
      <c r="G304" s="15" t="n"/>
    </row>
    <row r="305">
      <c r="A305" s="12" t="inlineStr">
        <is>
          <t>Adani Ports &amp; Special Economic Zone Ltd.27/01/2026</t>
        </is>
      </c>
      <c r="B305" s="30" t="n"/>
      <c r="C305" s="30" t="inlineStr">
        <is>
          <t>Transport Infrastructure</t>
        </is>
      </c>
      <c r="D305" s="44" t="n">
        <v>-367650</v>
      </c>
      <c r="E305" s="23" t="n">
        <v>-5436.07</v>
      </c>
      <c r="F305" s="24" t="n">
        <v>-0.003341</v>
      </c>
      <c r="G305" s="15" t="n"/>
    </row>
    <row r="306">
      <c r="A306" s="12" t="inlineStr">
        <is>
          <t>Persistent Systems Ltd.27/01/2026</t>
        </is>
      </c>
      <c r="B306" s="30" t="n"/>
      <c r="C306" s="30" t="inlineStr">
        <is>
          <t>IT - Software</t>
        </is>
      </c>
      <c r="D306" s="44" t="n">
        <v>-90500</v>
      </c>
      <c r="E306" s="23" t="n">
        <v>-5697.43</v>
      </c>
      <c r="F306" s="24" t="n">
        <v>-0.003501</v>
      </c>
      <c r="G306" s="15" t="n"/>
    </row>
    <row r="307">
      <c r="A307" s="12" t="inlineStr">
        <is>
          <t>Bandhan Bank Ltd.27/01/2026</t>
        </is>
      </c>
      <c r="B307" s="30" t="n"/>
      <c r="C307" s="30" t="inlineStr">
        <is>
          <t>Banks</t>
        </is>
      </c>
      <c r="D307" s="44" t="n">
        <v>-3913200</v>
      </c>
      <c r="E307" s="23" t="n">
        <v>-5741.84</v>
      </c>
      <c r="F307" s="24" t="n">
        <v>-0.003529</v>
      </c>
      <c r="G307" s="15" t="n"/>
    </row>
    <row r="308">
      <c r="A308" s="12" t="inlineStr">
        <is>
          <t>Container Corporation Of India Ltd.27/01/2026</t>
        </is>
      </c>
      <c r="B308" s="30" t="n"/>
      <c r="C308" s="30" t="inlineStr">
        <is>
          <t>Transport Services</t>
        </is>
      </c>
      <c r="D308" s="44" t="n">
        <v>-1116250</v>
      </c>
      <c r="E308" s="23" t="n">
        <v>-5880.96</v>
      </c>
      <c r="F308" s="24" t="n">
        <v>-0.003614</v>
      </c>
      <c r="G308" s="15" t="n"/>
    </row>
    <row r="309">
      <c r="A309" s="12" t="inlineStr">
        <is>
          <t>Petronet LNG Ltd.27/01/2026</t>
        </is>
      </c>
      <c r="B309" s="30" t="n"/>
      <c r="C309" s="30" t="inlineStr">
        <is>
          <t>Gas</t>
        </is>
      </c>
      <c r="D309" s="44" t="n">
        <v>-2107100</v>
      </c>
      <c r="E309" s="23" t="n">
        <v>-6015.77</v>
      </c>
      <c r="F309" s="24" t="n">
        <v>-0.003697</v>
      </c>
      <c r="G309" s="15" t="n"/>
    </row>
    <row r="310">
      <c r="A310" s="12" t="inlineStr">
        <is>
          <t>Maruti Suzuki India Ltd.27/01/2026</t>
        </is>
      </c>
      <c r="B310" s="30" t="n"/>
      <c r="C310" s="30" t="inlineStr">
        <is>
          <t>Automobiles</t>
        </is>
      </c>
      <c r="D310" s="44" t="n">
        <v>-36550</v>
      </c>
      <c r="E310" s="23" t="n">
        <v>-6143.32</v>
      </c>
      <c r="F310" s="24" t="n">
        <v>-0.003775</v>
      </c>
      <c r="G310" s="15" t="n"/>
    </row>
    <row r="311">
      <c r="A311" s="12" t="inlineStr">
        <is>
          <t>Exide Industries Ltd.27/01/2026</t>
        </is>
      </c>
      <c r="B311" s="30" t="n"/>
      <c r="C311" s="30" t="inlineStr">
        <is>
          <t>Auto Components</t>
        </is>
      </c>
      <c r="D311" s="44" t="n">
        <v>-1690200</v>
      </c>
      <c r="E311" s="23" t="n">
        <v>-6163.31</v>
      </c>
      <c r="F311" s="24" t="n">
        <v>-0.003788</v>
      </c>
      <c r="G311" s="15" t="n"/>
    </row>
    <row r="312">
      <c r="A312" s="12" t="inlineStr">
        <is>
          <t>Titan Company Ltd.27/01/2026</t>
        </is>
      </c>
      <c r="B312" s="30" t="n"/>
      <c r="C312" s="30" t="inlineStr">
        <is>
          <t>Consumer Durables</t>
        </is>
      </c>
      <c r="D312" s="44" t="n">
        <v>-153825</v>
      </c>
      <c r="E312" s="23" t="n">
        <v>-6253.29</v>
      </c>
      <c r="F312" s="24" t="n">
        <v>-0.003843</v>
      </c>
      <c r="G312" s="15" t="n"/>
    </row>
    <row r="313">
      <c r="A313" s="12" t="inlineStr">
        <is>
          <t>Hindalco Industries Ltd.27/01/2026</t>
        </is>
      </c>
      <c r="B313" s="30" t="n"/>
      <c r="C313" s="30" t="inlineStr">
        <is>
          <t>Non - Ferrous Metals</t>
        </is>
      </c>
      <c r="D313" s="44" t="n">
        <v>-730100</v>
      </c>
      <c r="E313" s="23" t="n">
        <v>-6499.35</v>
      </c>
      <c r="F313" s="24" t="n">
        <v>-0.003994</v>
      </c>
      <c r="G313" s="15" t="n"/>
    </row>
    <row r="314">
      <c r="A314" s="12" t="inlineStr">
        <is>
          <t>Kotak Mahindra Bank Ltd.27/01/2026</t>
        </is>
      </c>
      <c r="B314" s="30" t="n"/>
      <c r="C314" s="30" t="inlineStr">
        <is>
          <t>Banks</t>
        </is>
      </c>
      <c r="D314" s="44" t="n">
        <v>-299200</v>
      </c>
      <c r="E314" s="23" t="n">
        <v>-6609.93</v>
      </c>
      <c r="F314" s="24" t="n">
        <v>-0.004062</v>
      </c>
      <c r="G314" s="15" t="n"/>
    </row>
    <row r="315">
      <c r="A315" s="12" t="inlineStr">
        <is>
          <t>PNB Housing Finance Ltd.27/01/2026</t>
        </is>
      </c>
      <c r="B315" s="30" t="n"/>
      <c r="C315" s="30" t="inlineStr">
        <is>
          <t>Finance</t>
        </is>
      </c>
      <c r="D315" s="44" t="n">
        <v>-700050</v>
      </c>
      <c r="E315" s="23" t="n">
        <v>-6693.88</v>
      </c>
      <c r="F315" s="24" t="n">
        <v>-0.004114</v>
      </c>
      <c r="G315" s="15" t="n"/>
    </row>
    <row r="316">
      <c r="A316" s="12" t="inlineStr">
        <is>
          <t>Bank of Baroda27/01/2026</t>
        </is>
      </c>
      <c r="B316" s="30" t="n"/>
      <c r="C316" s="30" t="inlineStr">
        <is>
          <t>Banks</t>
        </is>
      </c>
      <c r="D316" s="44" t="n">
        <v>-2255175</v>
      </c>
      <c r="E316" s="23" t="n">
        <v>-6717.04</v>
      </c>
      <c r="F316" s="24" t="n">
        <v>-0.004128</v>
      </c>
      <c r="G316" s="15" t="n"/>
    </row>
    <row r="317">
      <c r="A317" s="12" t="inlineStr">
        <is>
          <t>VARUN BEVERAGES LIMITED27/01/2026</t>
        </is>
      </c>
      <c r="B317" s="30" t="n"/>
      <c r="C317" s="30" t="inlineStr">
        <is>
          <t>Beverages</t>
        </is>
      </c>
      <c r="D317" s="44" t="n">
        <v>-1373625</v>
      </c>
      <c r="E317" s="23" t="n">
        <v>-6752.74</v>
      </c>
      <c r="F317" s="24" t="n">
        <v>-0.00415</v>
      </c>
      <c r="G317" s="15" t="n"/>
    </row>
    <row r="318">
      <c r="A318" s="12" t="inlineStr">
        <is>
          <t>Crompton Greaves Cons Electrical Ltd.27/01/2026</t>
        </is>
      </c>
      <c r="B318" s="30" t="n"/>
      <c r="C318" s="30" t="inlineStr">
        <is>
          <t>Consumer Durables</t>
        </is>
      </c>
      <c r="D318" s="44" t="n">
        <v>-2673000</v>
      </c>
      <c r="E318" s="23" t="n">
        <v>-6790.76</v>
      </c>
      <c r="F318" s="24" t="n">
        <v>-0.004173</v>
      </c>
      <c r="G318" s="15" t="n"/>
    </row>
    <row r="319">
      <c r="A319" s="12" t="inlineStr">
        <is>
          <t>Aditya Birla Capital Ltd.27/01/2026</t>
        </is>
      </c>
      <c r="B319" s="30" t="n"/>
      <c r="C319" s="30" t="inlineStr">
        <is>
          <t>Finance</t>
        </is>
      </c>
      <c r="D319" s="44" t="n">
        <v>-1925100</v>
      </c>
      <c r="E319" s="23" t="n">
        <v>-6930.36</v>
      </c>
      <c r="F319" s="24" t="n">
        <v>-0.004259</v>
      </c>
      <c r="G319" s="15" t="n"/>
    </row>
    <row r="320">
      <c r="A320" s="12" t="inlineStr">
        <is>
          <t>GAIL (India) Ltd.27/01/2026</t>
        </is>
      </c>
      <c r="B320" s="30" t="n"/>
      <c r="C320" s="30" t="inlineStr">
        <is>
          <t>Gas</t>
        </is>
      </c>
      <c r="D320" s="44" t="n">
        <v>-4063500</v>
      </c>
      <c r="E320" s="23" t="n">
        <v>-7035.54</v>
      </c>
      <c r="F320" s="24" t="n">
        <v>-0.004324</v>
      </c>
      <c r="G320" s="15" t="n"/>
    </row>
    <row r="321">
      <c r="A321" s="12" t="inlineStr">
        <is>
          <t>Fortis Healthcare Ltd.27/01/2026</t>
        </is>
      </c>
      <c r="B321" s="30" t="n"/>
      <c r="C321" s="30" t="inlineStr">
        <is>
          <t>Healthcare Services</t>
        </is>
      </c>
      <c r="D321" s="44" t="n">
        <v>-799025</v>
      </c>
      <c r="E321" s="23" t="n">
        <v>-7105.73</v>
      </c>
      <c r="F321" s="24" t="n">
        <v>-0.004367</v>
      </c>
      <c r="G321" s="15" t="n"/>
    </row>
    <row r="322">
      <c r="A322" s="12" t="inlineStr">
        <is>
          <t>UPL Ltd.27/01/2026</t>
        </is>
      </c>
      <c r="B322" s="30" t="n"/>
      <c r="C322" s="30" t="inlineStr">
        <is>
          <t>Fertilizers &amp; Agrochemicals</t>
        </is>
      </c>
      <c r="D322" s="44" t="n">
        <v>-894300</v>
      </c>
      <c r="E322" s="23" t="n">
        <v>-7149.48</v>
      </c>
      <c r="F322" s="24" t="n">
        <v>-0.004394</v>
      </c>
      <c r="G322" s="15" t="n"/>
    </row>
    <row r="323">
      <c r="A323" s="12" t="inlineStr">
        <is>
          <t>APL Apollo Tubes Ltd.27/01/2026</t>
        </is>
      </c>
      <c r="B323" s="30" t="n"/>
      <c r="C323" s="30" t="inlineStr">
        <is>
          <t>Industrial Products</t>
        </is>
      </c>
      <c r="D323" s="44" t="n">
        <v>-374500</v>
      </c>
      <c r="E323" s="23" t="n">
        <v>-7211.75</v>
      </c>
      <c r="F323" s="24" t="n">
        <v>-0.004432</v>
      </c>
      <c r="G323" s="15" t="n"/>
    </row>
    <row r="324">
      <c r="A324" s="12" t="inlineStr">
        <is>
          <t>Hindustan Zinc Ltd.27/01/2026</t>
        </is>
      </c>
      <c r="B324" s="30" t="n"/>
      <c r="C324" s="30" t="inlineStr">
        <is>
          <t>Non - Ferrous Metals</t>
        </is>
      </c>
      <c r="D324" s="44" t="n">
        <v>-1200500</v>
      </c>
      <c r="E324" s="23" t="n">
        <v>-7398.68</v>
      </c>
      <c r="F324" s="24" t="n">
        <v>-0.004547</v>
      </c>
      <c r="G324" s="15" t="n"/>
    </row>
    <row r="325">
      <c r="A325" s="12" t="inlineStr">
        <is>
          <t>Godrej Consumer Products Ltd.27/01/2026</t>
        </is>
      </c>
      <c r="B325" s="30" t="n"/>
      <c r="C325" s="30" t="inlineStr">
        <is>
          <t>Personal Products</t>
        </is>
      </c>
      <c r="D325" s="44" t="n">
        <v>-604000</v>
      </c>
      <c r="E325" s="23" t="n">
        <v>-7409.87</v>
      </c>
      <c r="F325" s="24" t="n">
        <v>-0.004554</v>
      </c>
      <c r="G325" s="15" t="n"/>
    </row>
    <row r="326">
      <c r="A326" s="12" t="inlineStr">
        <is>
          <t>InterGlobe Aviation Ltd.27/01/2026</t>
        </is>
      </c>
      <c r="B326" s="30" t="n"/>
      <c r="C326" s="30" t="inlineStr">
        <is>
          <t>Transport Services</t>
        </is>
      </c>
      <c r="D326" s="44" t="n">
        <v>-155700</v>
      </c>
      <c r="E326" s="23" t="n">
        <v>-7905.67</v>
      </c>
      <c r="F326" s="24" t="n">
        <v>-0.004859</v>
      </c>
      <c r="G326" s="15" t="n"/>
    </row>
    <row r="327">
      <c r="A327" s="12" t="inlineStr">
        <is>
          <t>Hero MotoCorp Ltd.27/01/2026</t>
        </is>
      </c>
      <c r="B327" s="30" t="n"/>
      <c r="C327" s="30" t="inlineStr">
        <is>
          <t>Automobiles</t>
        </is>
      </c>
      <c r="D327" s="44" t="n">
        <v>-138450</v>
      </c>
      <c r="E327" s="23" t="n">
        <v>-8020.41</v>
      </c>
      <c r="F327" s="24" t="n">
        <v>-0.004929</v>
      </c>
      <c r="G327" s="15" t="n"/>
    </row>
    <row r="328">
      <c r="A328" s="12" t="inlineStr">
        <is>
          <t>Bharat Heavy Electricals Ltd.27/01/2026</t>
        </is>
      </c>
      <c r="B328" s="30" t="n"/>
      <c r="C328" s="30" t="inlineStr">
        <is>
          <t>Electrical Equipment</t>
        </is>
      </c>
      <c r="D328" s="44" t="n">
        <v>-2782500</v>
      </c>
      <c r="E328" s="23" t="n">
        <v>-8046.99</v>
      </c>
      <c r="F328" s="24" t="n">
        <v>-0.004946</v>
      </c>
      <c r="G328" s="15" t="n"/>
    </row>
    <row r="329">
      <c r="A329" s="12" t="inlineStr">
        <is>
          <t>Nestle India Ltd.27/01/2026</t>
        </is>
      </c>
      <c r="B329" s="30" t="n"/>
      <c r="C329" s="30" t="inlineStr">
        <is>
          <t>Food Products</t>
        </is>
      </c>
      <c r="D329" s="44" t="n">
        <v>-626500</v>
      </c>
      <c r="E329" s="23" t="n">
        <v>-8105.03</v>
      </c>
      <c r="F329" s="24" t="n">
        <v>-0.004981</v>
      </c>
      <c r="G329" s="15" t="n"/>
    </row>
    <row r="330">
      <c r="A330" s="12" t="inlineStr">
        <is>
          <t>DLF Ltd.27/01/2026</t>
        </is>
      </c>
      <c r="B330" s="30" t="n"/>
      <c r="C330" s="30" t="inlineStr">
        <is>
          <t>Realty</t>
        </is>
      </c>
      <c r="D330" s="44" t="n">
        <v>-1199550</v>
      </c>
      <c r="E330" s="23" t="n">
        <v>-8298.49</v>
      </c>
      <c r="F330" s="24" t="n">
        <v>-0.0051</v>
      </c>
      <c r="G330" s="15" t="n"/>
    </row>
    <row r="331">
      <c r="A331" s="12" t="inlineStr">
        <is>
          <t>Kalyan Jewellers India Ltd.27/01/2026</t>
        </is>
      </c>
      <c r="B331" s="30" t="n"/>
      <c r="C331" s="30" t="inlineStr">
        <is>
          <t>Consumer Durables</t>
        </is>
      </c>
      <c r="D331" s="44" t="n">
        <v>-1740175</v>
      </c>
      <c r="E331" s="23" t="n">
        <v>-8499.01</v>
      </c>
      <c r="F331" s="24" t="n">
        <v>-0.005223</v>
      </c>
      <c r="G331" s="15" t="n"/>
    </row>
    <row r="332">
      <c r="A332" s="12" t="inlineStr">
        <is>
          <t>Sammaan Capital Ltd.27/01/2026</t>
        </is>
      </c>
      <c r="B332" s="30" t="n"/>
      <c r="C332" s="30" t="inlineStr">
        <is>
          <t>Finance</t>
        </is>
      </c>
      <c r="D332" s="44" t="n">
        <v>-5809300</v>
      </c>
      <c r="E332" s="23" t="n">
        <v>-8521.66</v>
      </c>
      <c r="F332" s="24" t="n">
        <v>-0.005237</v>
      </c>
      <c r="G332" s="15" t="n"/>
    </row>
    <row r="333">
      <c r="A333" s="12" t="inlineStr">
        <is>
          <t>Solar Industries India Ltd.27/01/2026</t>
        </is>
      </c>
      <c r="B333" s="30" t="n"/>
      <c r="C333" s="30" t="inlineStr">
        <is>
          <t>Chemicals &amp; Petrochemicals</t>
        </is>
      </c>
      <c r="D333" s="44" t="n">
        <v>-69500</v>
      </c>
      <c r="E333" s="23" t="n">
        <v>-8547.110000000001</v>
      </c>
      <c r="F333" s="24" t="n">
        <v>-0.005253</v>
      </c>
      <c r="G333" s="15" t="n"/>
    </row>
    <row r="334">
      <c r="A334" s="12" t="inlineStr">
        <is>
          <t>Mahindra &amp; Mahindra Ltd.27/01/2026</t>
        </is>
      </c>
      <c r="B334" s="30" t="n"/>
      <c r="C334" s="30" t="inlineStr">
        <is>
          <t>Automobiles</t>
        </is>
      </c>
      <c r="D334" s="44" t="n">
        <v>-235800</v>
      </c>
      <c r="E334" s="23" t="n">
        <v>-8803.360000000001</v>
      </c>
      <c r="F334" s="24" t="n">
        <v>-0.00541</v>
      </c>
      <c r="G334" s="15" t="n"/>
    </row>
    <row r="335">
      <c r="A335" s="12" t="inlineStr">
        <is>
          <t>Coforge Ltd.27/01/2026</t>
        </is>
      </c>
      <c r="B335" s="30" t="n"/>
      <c r="C335" s="30" t="inlineStr">
        <is>
          <t>IT - Software</t>
        </is>
      </c>
      <c r="D335" s="44" t="n">
        <v>-539625</v>
      </c>
      <c r="E335" s="23" t="n">
        <v>-9006.34</v>
      </c>
      <c r="F335" s="24" t="n">
        <v>-0.005535</v>
      </c>
      <c r="G335" s="15" t="n"/>
    </row>
    <row r="336">
      <c r="A336" s="12" t="inlineStr">
        <is>
          <t>Patanjali Foods Ltd.27/01/2026</t>
        </is>
      </c>
      <c r="B336" s="30" t="n"/>
      <c r="C336" s="30" t="inlineStr">
        <is>
          <t>Agricultural Food &amp; other Products</t>
        </is>
      </c>
      <c r="D336" s="44" t="n">
        <v>-1644300</v>
      </c>
      <c r="E336" s="23" t="n">
        <v>-9027.209999999999</v>
      </c>
      <c r="F336" s="24" t="n">
        <v>-0.005548</v>
      </c>
      <c r="G336" s="15" t="n"/>
    </row>
    <row r="337">
      <c r="A337" s="12" t="inlineStr">
        <is>
          <t>Inox Wind Ltd.27/01/2026</t>
        </is>
      </c>
      <c r="B337" s="30" t="n"/>
      <c r="C337" s="30" t="inlineStr">
        <is>
          <t>Electrical Equipment</t>
        </is>
      </c>
      <c r="D337" s="44" t="n">
        <v>-7614750</v>
      </c>
      <c r="E337" s="23" t="n">
        <v>-9469.700000000001</v>
      </c>
      <c r="F337" s="24" t="n">
        <v>-0.00582</v>
      </c>
      <c r="G337" s="15" t="n"/>
    </row>
    <row r="338">
      <c r="A338" s="12" t="inlineStr">
        <is>
          <t>Tata Steel Ltd.27/01/2026</t>
        </is>
      </c>
      <c r="B338" s="30" t="n"/>
      <c r="C338" s="30" t="inlineStr">
        <is>
          <t>Ferrous Metals</t>
        </is>
      </c>
      <c r="D338" s="44" t="n">
        <v>-5302000</v>
      </c>
      <c r="E338" s="23" t="n">
        <v>-9599.799999999999</v>
      </c>
      <c r="F338" s="24" t="n">
        <v>-0.0059</v>
      </c>
      <c r="G338" s="15" t="n"/>
    </row>
    <row r="339">
      <c r="A339" s="12" t="inlineStr">
        <is>
          <t>REC Ltd.27/01/2026</t>
        </is>
      </c>
      <c r="B339" s="30" t="n"/>
      <c r="C339" s="30" t="inlineStr">
        <is>
          <t>Finance</t>
        </is>
      </c>
      <c r="D339" s="44" t="n">
        <v>-2679600</v>
      </c>
      <c r="E339" s="23" t="n">
        <v>-9617.08</v>
      </c>
      <c r="F339" s="24" t="n">
        <v>-0.005911</v>
      </c>
      <c r="G339" s="15" t="n"/>
    </row>
    <row r="340">
      <c r="A340" s="12" t="inlineStr">
        <is>
          <t>Power Finance Corporation Ltd.27/01/2026</t>
        </is>
      </c>
      <c r="B340" s="30" t="n"/>
      <c r="C340" s="30" t="inlineStr">
        <is>
          <t>Finance</t>
        </is>
      </c>
      <c r="D340" s="44" t="n">
        <v>-2889900</v>
      </c>
      <c r="E340" s="23" t="n">
        <v>-10319.83</v>
      </c>
      <c r="F340" s="24" t="n">
        <v>-0.006343</v>
      </c>
      <c r="G340" s="15" t="n"/>
    </row>
    <row r="341">
      <c r="A341" s="12" t="inlineStr">
        <is>
          <t>State Bank of India27/01/2026</t>
        </is>
      </c>
      <c r="B341" s="30" t="n"/>
      <c r="C341" s="30" t="inlineStr">
        <is>
          <t>Banks</t>
        </is>
      </c>
      <c r="D341" s="44" t="n">
        <v>-1053000</v>
      </c>
      <c r="E341" s="23" t="n">
        <v>-10386.27</v>
      </c>
      <c r="F341" s="24" t="n">
        <v>-0.006383</v>
      </c>
      <c r="G341" s="15" t="n"/>
    </row>
    <row r="342">
      <c r="A342" s="12" t="inlineStr">
        <is>
          <t>Punjab National Bank27/01/2026</t>
        </is>
      </c>
      <c r="B342" s="30" t="n"/>
      <c r="C342" s="30" t="inlineStr">
        <is>
          <t>Banks</t>
        </is>
      </c>
      <c r="D342" s="44" t="n">
        <v>-8528000</v>
      </c>
      <c r="E342" s="23" t="n">
        <v>-10609.68</v>
      </c>
      <c r="F342" s="24" t="n">
        <v>-0.006521</v>
      </c>
      <c r="G342" s="15" t="n"/>
    </row>
    <row r="343">
      <c r="A343" s="12" t="inlineStr">
        <is>
          <t>Grasim Industries Ltd.27/01/2026</t>
        </is>
      </c>
      <c r="B343" s="30" t="n"/>
      <c r="C343" s="30" t="inlineStr">
        <is>
          <t>Cement &amp; Cement Products</t>
        </is>
      </c>
      <c r="D343" s="44" t="n">
        <v>-373750</v>
      </c>
      <c r="E343" s="23" t="n">
        <v>-10626.09</v>
      </c>
      <c r="F343" s="24" t="n">
        <v>-0.006531</v>
      </c>
      <c r="G343" s="15" t="n"/>
    </row>
    <row r="344">
      <c r="A344" s="12" t="inlineStr">
        <is>
          <t>Britannia Industries Ltd.27/01/2026</t>
        </is>
      </c>
      <c r="B344" s="30" t="n"/>
      <c r="C344" s="30" t="inlineStr">
        <is>
          <t>Food Products</t>
        </is>
      </c>
      <c r="D344" s="44" t="n">
        <v>-175125</v>
      </c>
      <c r="E344" s="23" t="n">
        <v>-10630.09</v>
      </c>
      <c r="F344" s="24" t="n">
        <v>-0.006533</v>
      </c>
      <c r="G344" s="15" t="n"/>
    </row>
    <row r="345">
      <c r="A345" s="12" t="inlineStr">
        <is>
          <t>IDFC First Bank Ltd.27/01/2026</t>
        </is>
      </c>
      <c r="B345" s="30" t="n"/>
      <c r="C345" s="30" t="inlineStr">
        <is>
          <t>Banks</t>
        </is>
      </c>
      <c r="D345" s="44" t="n">
        <v>-12864425</v>
      </c>
      <c r="E345" s="23" t="n">
        <v>-11050.54</v>
      </c>
      <c r="F345" s="24" t="n">
        <v>-0.006792</v>
      </c>
      <c r="G345" s="15" t="n"/>
    </row>
    <row r="346">
      <c r="A346" s="12" t="inlineStr">
        <is>
          <t>Indus Towers Ltd.27/01/2026</t>
        </is>
      </c>
      <c r="B346" s="30" t="n"/>
      <c r="C346" s="30" t="inlineStr">
        <is>
          <t>Telecom - Services</t>
        </is>
      </c>
      <c r="D346" s="44" t="n">
        <v>-2662200</v>
      </c>
      <c r="E346" s="23" t="n">
        <v>-11213.19</v>
      </c>
      <c r="F346" s="24" t="n">
        <v>-0.006892</v>
      </c>
      <c r="G346" s="15" t="n"/>
    </row>
    <row r="347">
      <c r="A347" s="12" t="inlineStr">
        <is>
          <t>NTPC Ltd.27/01/2026</t>
        </is>
      </c>
      <c r="B347" s="30" t="n"/>
      <c r="C347" s="30" t="inlineStr">
        <is>
          <t>Power</t>
        </is>
      </c>
      <c r="D347" s="44" t="n">
        <v>-3382500</v>
      </c>
      <c r="E347" s="23" t="n">
        <v>-11214.68</v>
      </c>
      <c r="F347" s="24" t="n">
        <v>-0.006893</v>
      </c>
      <c r="G347" s="15" t="n"/>
    </row>
    <row r="348">
      <c r="A348" s="12" t="inlineStr">
        <is>
          <t>IIFL Finance Ltd.27/01/2026</t>
        </is>
      </c>
      <c r="B348" s="30" t="n"/>
      <c r="C348" s="30" t="inlineStr">
        <is>
          <t>Finance</t>
        </is>
      </c>
      <c r="D348" s="44" t="n">
        <v>-1885950</v>
      </c>
      <c r="E348" s="23" t="n">
        <v>-11529.76</v>
      </c>
      <c r="F348" s="24" t="n">
        <v>-0.007086</v>
      </c>
      <c r="G348" s="15" t="n"/>
    </row>
    <row r="349">
      <c r="A349" s="12" t="inlineStr">
        <is>
          <t>Jio Financial Services Ltd.27/01/2026</t>
        </is>
      </c>
      <c r="B349" s="30" t="n"/>
      <c r="C349" s="30" t="inlineStr">
        <is>
          <t>Finance</t>
        </is>
      </c>
      <c r="D349" s="44" t="n">
        <v>-3983250</v>
      </c>
      <c r="E349" s="23" t="n">
        <v>-11826.27</v>
      </c>
      <c r="F349" s="24" t="n">
        <v>-0.007268</v>
      </c>
      <c r="G349" s="15" t="n"/>
    </row>
    <row r="350">
      <c r="A350" s="12" t="inlineStr">
        <is>
          <t>Oil &amp; Natural Gas Corporation Ltd.27/01/2026</t>
        </is>
      </c>
      <c r="B350" s="30" t="n"/>
      <c r="C350" s="30" t="inlineStr">
        <is>
          <t>Oil</t>
        </is>
      </c>
      <c r="D350" s="44" t="n">
        <v>-5071500</v>
      </c>
      <c r="E350" s="23" t="n">
        <v>-12277.09</v>
      </c>
      <c r="F350" s="24" t="n">
        <v>-0.007546</v>
      </c>
      <c r="G350" s="15" t="n"/>
    </row>
    <row r="351">
      <c r="A351" s="12" t="inlineStr">
        <is>
          <t>RBL Bank Ltd.27/01/2026</t>
        </is>
      </c>
      <c r="B351" s="30" t="n"/>
      <c r="C351" s="30" t="inlineStr">
        <is>
          <t>Banks</t>
        </is>
      </c>
      <c r="D351" s="44" t="n">
        <v>-3937000</v>
      </c>
      <c r="E351" s="23" t="n">
        <v>-12476.35</v>
      </c>
      <c r="F351" s="24" t="n">
        <v>-0.007668</v>
      </c>
      <c r="G351" s="15" t="n"/>
    </row>
    <row r="352">
      <c r="A352" s="12" t="inlineStr">
        <is>
          <t>Adani Enterprises Ltd.27/01/2026</t>
        </is>
      </c>
      <c r="B352" s="30" t="n"/>
      <c r="C352" s="30" t="inlineStr">
        <is>
          <t>Metals &amp; Minerals Trading</t>
        </is>
      </c>
      <c r="D352" s="44" t="n">
        <v>-572577</v>
      </c>
      <c r="E352" s="23" t="n">
        <v>-12878.97</v>
      </c>
      <c r="F352" s="24" t="n">
        <v>-0.007915</v>
      </c>
      <c r="G352" s="15" t="n"/>
    </row>
    <row r="353">
      <c r="A353" s="12" t="inlineStr">
        <is>
          <t>Bharat Electronics Ltd.27/01/2026</t>
        </is>
      </c>
      <c r="B353" s="30" t="n"/>
      <c r="C353" s="30" t="inlineStr">
        <is>
          <t>Aerospace &amp; Defense</t>
        </is>
      </c>
      <c r="D353" s="44" t="n">
        <v>-3221925</v>
      </c>
      <c r="E353" s="23" t="n">
        <v>-12958.58</v>
      </c>
      <c r="F353" s="24" t="n">
        <v>-0.007964000000000001</v>
      </c>
      <c r="G353" s="15" t="n"/>
    </row>
    <row r="354">
      <c r="A354" s="12" t="inlineStr">
        <is>
          <t>Adani Energy Solutions Ltd.27/01/2026</t>
        </is>
      </c>
      <c r="B354" s="30" t="n"/>
      <c r="C354" s="30" t="inlineStr">
        <is>
          <t>Power</t>
        </is>
      </c>
      <c r="D354" s="44" t="n">
        <v>-1344600</v>
      </c>
      <c r="E354" s="23" t="n">
        <v>-13862.15</v>
      </c>
      <c r="F354" s="24" t="n">
        <v>-0.00852</v>
      </c>
      <c r="G354" s="15" t="n"/>
    </row>
    <row r="355">
      <c r="A355" s="12" t="inlineStr">
        <is>
          <t>Aurobindo Pharma Ltd.27/01/2026</t>
        </is>
      </c>
      <c r="B355" s="30" t="n"/>
      <c r="C355" s="30" t="inlineStr">
        <is>
          <t>Pharmaceuticals &amp; Biotechnology</t>
        </is>
      </c>
      <c r="D355" s="44" t="n">
        <v>-1273250</v>
      </c>
      <c r="E355" s="23" t="n">
        <v>-15145.31</v>
      </c>
      <c r="F355" s="24" t="n">
        <v>-0.009308</v>
      </c>
      <c r="G355" s="15" t="n"/>
    </row>
    <row r="356">
      <c r="A356" s="12" t="inlineStr">
        <is>
          <t>Yes Bank Ltd.27/01/2026</t>
        </is>
      </c>
      <c r="B356" s="30" t="n"/>
      <c r="C356" s="30" t="inlineStr">
        <is>
          <t>Banks</t>
        </is>
      </c>
      <c r="D356" s="44" t="n">
        <v>-71467800</v>
      </c>
      <c r="E356" s="23" t="n">
        <v>-15515.66</v>
      </c>
      <c r="F356" s="24" t="n">
        <v>-0.009535999999999999</v>
      </c>
      <c r="G356" s="15" t="n"/>
    </row>
    <row r="357">
      <c r="A357" s="12" t="inlineStr">
        <is>
          <t>Marico Ltd.27/01/2026</t>
        </is>
      </c>
      <c r="B357" s="30" t="n"/>
      <c r="C357" s="30" t="inlineStr">
        <is>
          <t>Agricultural Food &amp; other Products</t>
        </is>
      </c>
      <c r="D357" s="44" t="n">
        <v>-2174400</v>
      </c>
      <c r="E357" s="23" t="n">
        <v>-16384.1</v>
      </c>
      <c r="F357" s="24" t="n">
        <v>-0.01007</v>
      </c>
      <c r="G357" s="15" t="n"/>
    </row>
    <row r="358">
      <c r="A358" s="12" t="inlineStr">
        <is>
          <t>Hindustan Aeronautics Ltd.27/01/2026</t>
        </is>
      </c>
      <c r="B358" s="30" t="n"/>
      <c r="C358" s="30" t="inlineStr">
        <is>
          <t>Aerospace &amp; Defense</t>
        </is>
      </c>
      <c r="D358" s="44" t="n">
        <v>-400500</v>
      </c>
      <c r="E358" s="23" t="n">
        <v>-17668.86</v>
      </c>
      <c r="F358" s="24" t="n">
        <v>-0.01086</v>
      </c>
      <c r="G358" s="15" t="n"/>
    </row>
    <row r="359">
      <c r="A359" s="12" t="inlineStr">
        <is>
          <t>Adani Green Energy Ltd.27/01/2026</t>
        </is>
      </c>
      <c r="B359" s="30" t="n"/>
      <c r="C359" s="30" t="inlineStr">
        <is>
          <t>Power</t>
        </is>
      </c>
      <c r="D359" s="44" t="n">
        <v>-1765800</v>
      </c>
      <c r="E359" s="23" t="n">
        <v>-18039.41</v>
      </c>
      <c r="F359" s="24" t="n">
        <v>-0.011087</v>
      </c>
      <c r="G359" s="15" t="n"/>
    </row>
    <row r="360">
      <c r="A360" s="12" t="inlineStr">
        <is>
          <t>Hindustan Petroleum Corporation Ltd.27/01/2026</t>
        </is>
      </c>
      <c r="B360" s="30" t="n"/>
      <c r="C360" s="30" t="inlineStr">
        <is>
          <t>Petroleum Products</t>
        </is>
      </c>
      <c r="D360" s="44" t="n">
        <v>-3604500</v>
      </c>
      <c r="E360" s="23" t="n">
        <v>-18062.15</v>
      </c>
      <c r="F360" s="24" t="n">
        <v>-0.011101</v>
      </c>
      <c r="G360" s="15" t="n"/>
    </row>
    <row r="361">
      <c r="A361" s="12" t="inlineStr">
        <is>
          <t>Tata Consultancy Services Ltd.27/01/2026</t>
        </is>
      </c>
      <c r="B361" s="30" t="n"/>
      <c r="C361" s="30" t="inlineStr">
        <is>
          <t>IT - Software</t>
        </is>
      </c>
      <c r="D361" s="44" t="n">
        <v>-565600</v>
      </c>
      <c r="E361" s="23" t="n">
        <v>-18215.15</v>
      </c>
      <c r="F361" s="24" t="n">
        <v>-0.011195</v>
      </c>
      <c r="G361" s="15" t="n"/>
    </row>
    <row r="362">
      <c r="A362" s="12" t="inlineStr">
        <is>
          <t>ITC Ltd.27/01/2026</t>
        </is>
      </c>
      <c r="B362" s="30" t="n"/>
      <c r="C362" s="30" t="inlineStr">
        <is>
          <t>Diversified FMCG</t>
        </is>
      </c>
      <c r="D362" s="44" t="n">
        <v>-4532800</v>
      </c>
      <c r="E362" s="23" t="n">
        <v>-18375.97</v>
      </c>
      <c r="F362" s="24" t="n">
        <v>-0.011294</v>
      </c>
      <c r="G362" s="15" t="n"/>
    </row>
    <row r="363">
      <c r="A363" s="12" t="inlineStr">
        <is>
          <t>Shriram Finance Ltd.27/01/2026</t>
        </is>
      </c>
      <c r="B363" s="30" t="n"/>
      <c r="C363" s="30" t="inlineStr">
        <is>
          <t>Finance</t>
        </is>
      </c>
      <c r="D363" s="44" t="n">
        <v>-1883475</v>
      </c>
      <c r="E363" s="23" t="n">
        <v>-18812.15</v>
      </c>
      <c r="F363" s="24" t="n">
        <v>-0.011562</v>
      </c>
      <c r="G363" s="15" t="n"/>
    </row>
    <row r="364">
      <c r="A364" s="12" t="inlineStr">
        <is>
          <t>IndusInd Bank Ltd.27/01/2026</t>
        </is>
      </c>
      <c r="B364" s="30" t="n"/>
      <c r="C364" s="30" t="inlineStr">
        <is>
          <t>Banks</t>
        </is>
      </c>
      <c r="D364" s="44" t="n">
        <v>-2174200</v>
      </c>
      <c r="E364" s="23" t="n">
        <v>-18860.1</v>
      </c>
      <c r="F364" s="24" t="n">
        <v>-0.011592</v>
      </c>
      <c r="G364" s="15" t="n"/>
    </row>
    <row r="365">
      <c r="A365" s="12" t="inlineStr">
        <is>
          <t>Eternal Ltd.27/01/2026</t>
        </is>
      </c>
      <c r="B365" s="30" t="n"/>
      <c r="C365" s="30" t="inlineStr">
        <is>
          <t>Retailing</t>
        </is>
      </c>
      <c r="D365" s="44" t="n">
        <v>-6870025</v>
      </c>
      <c r="E365" s="23" t="n">
        <v>-19222.33</v>
      </c>
      <c r="F365" s="24" t="n">
        <v>-0.011814</v>
      </c>
      <c r="G365" s="15" t="n"/>
    </row>
    <row r="366">
      <c r="A366" s="12" t="inlineStr">
        <is>
          <t>JSW Energy Ltd.27/01/2026</t>
        </is>
      </c>
      <c r="B366" s="30" t="n"/>
      <c r="C366" s="30" t="inlineStr">
        <is>
          <t>Power</t>
        </is>
      </c>
      <c r="D366" s="44" t="n">
        <v>-3975000</v>
      </c>
      <c r="E366" s="23" t="n">
        <v>-19250.93</v>
      </c>
      <c r="F366" s="24" t="n">
        <v>-0.011832</v>
      </c>
      <c r="G366" s="15" t="n"/>
    </row>
    <row r="367">
      <c r="A367" s="12" t="inlineStr">
        <is>
          <t>Bharti Airtel Ltd.27/01/2026</t>
        </is>
      </c>
      <c r="B367" s="30" t="n"/>
      <c r="C367" s="30" t="inlineStr">
        <is>
          <t>Telecom - Services</t>
        </is>
      </c>
      <c r="D367" s="44" t="n">
        <v>-950950</v>
      </c>
      <c r="E367" s="23" t="n">
        <v>-20149.68</v>
      </c>
      <c r="F367" s="24" t="n">
        <v>-0.012384</v>
      </c>
      <c r="G367" s="15" t="n"/>
    </row>
    <row r="368">
      <c r="A368" s="12" t="inlineStr">
        <is>
          <t>Glenmark Pharmaceuticals Ltd.27/01/2026</t>
        </is>
      </c>
      <c r="B368" s="30" t="n"/>
      <c r="C368" s="30" t="inlineStr">
        <is>
          <t>Pharmaceuticals &amp; Biotechnology</t>
        </is>
      </c>
      <c r="D368" s="44" t="n">
        <v>-996000</v>
      </c>
      <c r="E368" s="23" t="n">
        <v>-20346.29</v>
      </c>
      <c r="F368" s="24" t="n">
        <v>-0.012505</v>
      </c>
      <c r="G368" s="15" t="n"/>
    </row>
    <row r="369">
      <c r="A369" s="12" t="inlineStr">
        <is>
          <t>Multi Commodity Exchange Of India Ltd.27/01/2026</t>
        </is>
      </c>
      <c r="B369" s="30" t="n"/>
      <c r="C369" s="30" t="inlineStr">
        <is>
          <t>Capital Markets</t>
        </is>
      </c>
      <c r="D369" s="44" t="n">
        <v>-205375</v>
      </c>
      <c r="E369" s="23" t="n">
        <v>-22991.73</v>
      </c>
      <c r="F369" s="24" t="n">
        <v>-0.014131</v>
      </c>
      <c r="G369" s="15" t="n"/>
    </row>
    <row r="370">
      <c r="A370" s="12" t="inlineStr">
        <is>
          <t>Steel Authority of India Ltd.27/01/2026</t>
        </is>
      </c>
      <c r="B370" s="30" t="n"/>
      <c r="C370" s="30" t="inlineStr">
        <is>
          <t>Ferrous Metals</t>
        </is>
      </c>
      <c r="D370" s="44" t="n">
        <v>-17230200</v>
      </c>
      <c r="E370" s="23" t="n">
        <v>-25476.57</v>
      </c>
      <c r="F370" s="24" t="n">
        <v>-0.015659</v>
      </c>
      <c r="G370" s="15" t="n"/>
    </row>
    <row r="371">
      <c r="A371" s="12" t="inlineStr">
        <is>
          <t>NMDC Ltd.27/01/2026</t>
        </is>
      </c>
      <c r="B371" s="30" t="n"/>
      <c r="C371" s="30" t="inlineStr">
        <is>
          <t>Minerals &amp; Mining</t>
        </is>
      </c>
      <c r="D371" s="44" t="n">
        <v>-31272750</v>
      </c>
      <c r="E371" s="23" t="n">
        <v>-26112.75</v>
      </c>
      <c r="F371" s="24" t="n">
        <v>-0.01605</v>
      </c>
      <c r="G371" s="15" t="n"/>
    </row>
    <row r="372">
      <c r="A372" s="12" t="inlineStr">
        <is>
          <t>Vedanta Ltd.27/01/2026</t>
        </is>
      </c>
      <c r="B372" s="30" t="n"/>
      <c r="C372" s="30" t="inlineStr">
        <is>
          <t>Diversified Metals</t>
        </is>
      </c>
      <c r="D372" s="44" t="n">
        <v>-4411400</v>
      </c>
      <c r="E372" s="23" t="n">
        <v>-26728.67</v>
      </c>
      <c r="F372" s="24" t="n">
        <v>-0.016428</v>
      </c>
      <c r="G372" s="15" t="n"/>
    </row>
    <row r="373">
      <c r="A373" s="12" t="inlineStr">
        <is>
          <t>Axis Bank Ltd.27/01/2026</t>
        </is>
      </c>
      <c r="B373" s="30" t="n"/>
      <c r="C373" s="30" t="inlineStr">
        <is>
          <t>Banks</t>
        </is>
      </c>
      <c r="D373" s="44" t="n">
        <v>-2168125</v>
      </c>
      <c r="E373" s="23" t="n">
        <v>-27626.25</v>
      </c>
      <c r="F373" s="24" t="n">
        <v>-0.01698</v>
      </c>
      <c r="G373" s="15" t="n"/>
    </row>
    <row r="374">
      <c r="A374" s="12" t="inlineStr">
        <is>
          <t>ICICI Bank Ltd.27/01/2026</t>
        </is>
      </c>
      <c r="B374" s="30" t="n"/>
      <c r="C374" s="30" t="inlineStr">
        <is>
          <t>Banks</t>
        </is>
      </c>
      <c r="D374" s="44" t="n">
        <v>-2265900</v>
      </c>
      <c r="E374" s="23" t="n">
        <v>-30603.25</v>
      </c>
      <c r="F374" s="24" t="n">
        <v>-0.01881</v>
      </c>
      <c r="G374" s="15" t="n"/>
    </row>
    <row r="375">
      <c r="A375" s="12" t="inlineStr">
        <is>
          <t>JSW Steel Ltd.27/01/2026</t>
        </is>
      </c>
      <c r="B375" s="30" t="n"/>
      <c r="C375" s="30" t="inlineStr">
        <is>
          <t>Ferrous Metals</t>
        </is>
      </c>
      <c r="D375" s="44" t="n">
        <v>-2782350</v>
      </c>
      <c r="E375" s="23" t="n">
        <v>-32617.49</v>
      </c>
      <c r="F375" s="24" t="n">
        <v>-0.020048</v>
      </c>
      <c r="G375" s="15" t="n"/>
    </row>
    <row r="376">
      <c r="A376" s="12" t="inlineStr">
        <is>
          <t>Vodafone Idea Ltd.27/01/2026</t>
        </is>
      </c>
      <c r="B376" s="30" t="n"/>
      <c r="C376" s="30" t="inlineStr">
        <is>
          <t>Telecom - Services</t>
        </is>
      </c>
      <c r="D376" s="44" t="n">
        <v>-361877925</v>
      </c>
      <c r="E376" s="23" t="n">
        <v>-39191.38</v>
      </c>
      <c r="F376" s="24" t="n">
        <v>-0.024088</v>
      </c>
      <c r="G376" s="15" t="n"/>
    </row>
    <row r="377">
      <c r="A377" s="12" t="inlineStr">
        <is>
          <t>Reliance Industries Ltd.27/01/2026</t>
        </is>
      </c>
      <c r="B377" s="30" t="n"/>
      <c r="C377" s="30" t="inlineStr">
        <is>
          <t>Petroleum Products</t>
        </is>
      </c>
      <c r="D377" s="44" t="n">
        <v>-3208500</v>
      </c>
      <c r="E377" s="23" t="n">
        <v>-50630.13</v>
      </c>
      <c r="F377" s="24" t="n">
        <v>-0.031119</v>
      </c>
      <c r="G377" s="15" t="n"/>
    </row>
    <row r="378">
      <c r="A378" s="12" t="inlineStr">
        <is>
          <t>HDFC Bank Ltd.27/01/2026</t>
        </is>
      </c>
      <c r="B378" s="30" t="n"/>
      <c r="C378" s="30" t="inlineStr">
        <is>
          <t>Banks</t>
        </is>
      </c>
      <c r="D378" s="44" t="n">
        <v>-8529950</v>
      </c>
      <c r="E378" s="23" t="n">
        <v>-85077.72</v>
      </c>
      <c r="F378" s="24" t="n">
        <v>-0.052292</v>
      </c>
      <c r="G378" s="15" t="n"/>
    </row>
    <row r="379">
      <c r="A379" s="16" t="inlineStr">
        <is>
          <t>Sub Total</t>
        </is>
      </c>
      <c r="B379" s="31" t="n"/>
      <c r="C379" s="31" t="n"/>
      <c r="D379" s="17" t="n"/>
      <c r="E379" s="42" t="n">
        <v>-1232768.94</v>
      </c>
      <c r="F379" s="43" t="n">
        <v>-0.757623</v>
      </c>
      <c r="G379" s="20" t="n"/>
    </row>
    <row r="380">
      <c r="A380" s="12" t="n"/>
      <c r="B380" s="30" t="n"/>
      <c r="C380" s="30" t="n"/>
      <c r="D380" s="13" t="n"/>
      <c r="E380" s="14" t="n"/>
      <c r="F380" s="15" t="n"/>
      <c r="G380" s="15" t="n"/>
    </row>
    <row r="381">
      <c r="A381" s="12" t="n"/>
      <c r="B381" s="30" t="n"/>
      <c r="C381" s="30" t="n"/>
      <c r="D381" s="13" t="n"/>
      <c r="E381" s="14" t="n"/>
      <c r="F381" s="15" t="n"/>
      <c r="G381" s="15" t="n"/>
    </row>
    <row r="382">
      <c r="A382" s="12" t="n"/>
      <c r="B382" s="30" t="n"/>
      <c r="C382" s="30" t="n"/>
      <c r="D382" s="13" t="n"/>
      <c r="E382" s="14" t="n"/>
      <c r="F382" s="15" t="n"/>
      <c r="G382" s="15" t="n"/>
    </row>
    <row r="383">
      <c r="A383" s="21" t="inlineStr">
        <is>
          <t>TOTAL</t>
        </is>
      </c>
      <c r="B383" s="32" t="n"/>
      <c r="C383" s="32" t="n"/>
      <c r="D383" s="22" t="n"/>
      <c r="E383" s="45" t="n">
        <v>-1232768.94</v>
      </c>
      <c r="F383" s="46" t="n">
        <v>-0.757623</v>
      </c>
      <c r="G383" s="20" t="n"/>
    </row>
    <row r="384">
      <c r="A384" s="12" t="n"/>
      <c r="B384" s="30" t="n"/>
      <c r="C384" s="30" t="n"/>
      <c r="D384" s="13" t="n"/>
      <c r="E384" s="14" t="n"/>
      <c r="F384" s="15" t="n"/>
      <c r="G384" s="15" t="n"/>
    </row>
    <row r="385">
      <c r="A385" s="16" t="inlineStr">
        <is>
          <t>Debt Instruments</t>
        </is>
      </c>
      <c r="B385" s="30" t="n"/>
      <c r="C385" s="30" t="n"/>
      <c r="D385" s="13" t="n"/>
      <c r="E385" s="14" t="n"/>
      <c r="F385" s="15" t="n"/>
      <c r="G385" s="15" t="n"/>
    </row>
    <row r="386">
      <c r="A386" s="16" t="inlineStr">
        <is>
          <t>(a)Listed / Awaiting listing on stock Exchanges</t>
        </is>
      </c>
      <c r="B386" s="30" t="n"/>
      <c r="C386" s="30" t="n"/>
      <c r="D386" s="13" t="n"/>
      <c r="E386" s="14" t="n"/>
      <c r="F386" s="15" t="n"/>
      <c r="G386" s="15" t="n"/>
    </row>
    <row r="387">
      <c r="A387" s="12" t="inlineStr">
        <is>
          <t>7.30% BHARTI TELE XXVII 01-12-27**</t>
        </is>
      </c>
      <c r="B387" s="30" t="inlineStr">
        <is>
          <t>INE403D08306</t>
        </is>
      </c>
      <c r="C387" s="30" t="inlineStr">
        <is>
          <t>CRISIL AAA</t>
        </is>
      </c>
      <c r="D387" s="13" t="n">
        <v>19000000</v>
      </c>
      <c r="E387" s="14" t="n">
        <v>18933.9</v>
      </c>
      <c r="F387" s="15" t="n">
        <v>0.0116</v>
      </c>
      <c r="G387" s="15" t="n">
        <v>0.07489999999999999</v>
      </c>
    </row>
    <row r="388">
      <c r="A388" s="12" t="inlineStr">
        <is>
          <t>6.6%REC LTD SR 250A NCD 30-06-27**</t>
        </is>
      </c>
      <c r="B388" s="30" t="inlineStr">
        <is>
          <t>INE020B08FZ9</t>
        </is>
      </c>
      <c r="C388" s="30" t="inlineStr">
        <is>
          <t>ICRA AAA</t>
        </is>
      </c>
      <c r="D388" s="13" t="n">
        <v>5000000</v>
      </c>
      <c r="E388" s="14" t="n">
        <v>4984.42</v>
      </c>
      <c r="F388" s="15" t="n">
        <v>0.0031</v>
      </c>
      <c r="G388" s="15" t="n">
        <v>0.06784999999999999</v>
      </c>
    </row>
    <row r="389">
      <c r="A389" s="12" t="inlineStr">
        <is>
          <t>8.65% BHARTI TELECOM SR XIX NCD 05-11-27**</t>
        </is>
      </c>
      <c r="B389" s="30" t="inlineStr">
        <is>
          <t>INE403D08231</t>
        </is>
      </c>
      <c r="C389" s="30" t="inlineStr">
        <is>
          <t>CRISIL AAA</t>
        </is>
      </c>
      <c r="D389" s="13" t="n">
        <v>2500000</v>
      </c>
      <c r="E389" s="14" t="n">
        <v>2547.26</v>
      </c>
      <c r="F389" s="15" t="n">
        <v>0.0016</v>
      </c>
      <c r="G389" s="15" t="n">
        <v>0.07489999999999999</v>
      </c>
    </row>
    <row r="390">
      <c r="A390" s="12" t="inlineStr">
        <is>
          <t>7.80% NABARD NCD SR 24E RED 15-03-2027</t>
        </is>
      </c>
      <c r="B390" s="30" t="inlineStr">
        <is>
          <t>INE261F08EF5</t>
        </is>
      </c>
      <c r="C390" s="30" t="inlineStr">
        <is>
          <t>ICRA AAA</t>
        </is>
      </c>
      <c r="D390" s="13" t="n">
        <v>1000000</v>
      </c>
      <c r="E390" s="14" t="n">
        <v>1010.75</v>
      </c>
      <c r="F390" s="15" t="n">
        <v>0.0005999999999999999</v>
      </c>
      <c r="G390" s="15" t="n">
        <v>0.068</v>
      </c>
    </row>
    <row r="391">
      <c r="A391" s="12" t="inlineStr">
        <is>
          <t>7.19% JIO CRDT LTD NCD SR I RED 15-03-28**</t>
        </is>
      </c>
      <c r="B391" s="30" t="inlineStr">
        <is>
          <t>INE282H07018</t>
        </is>
      </c>
      <c r="C391" s="30" t="inlineStr">
        <is>
          <t>CRISIL AAA</t>
        </is>
      </c>
      <c r="D391" s="13" t="n">
        <v>1000000</v>
      </c>
      <c r="E391" s="14" t="n">
        <v>998.83</v>
      </c>
      <c r="F391" s="15" t="n">
        <v>0.0005999999999999999</v>
      </c>
      <c r="G391" s="15" t="n">
        <v>0.07237300000000001</v>
      </c>
    </row>
    <row r="392">
      <c r="A392" s="16" t="inlineStr">
        <is>
          <t>Sub Total</t>
        </is>
      </c>
      <c r="B392" s="31" t="n"/>
      <c r="C392" s="31" t="n"/>
      <c r="D392" s="17" t="n"/>
      <c r="E392" s="37" t="n">
        <v>28475.16</v>
      </c>
      <c r="F392" s="38" t="n">
        <v>0.0175</v>
      </c>
      <c r="G392" s="20" t="n"/>
    </row>
    <row r="393">
      <c r="A393" s="12" t="n"/>
      <c r="B393" s="30" t="n"/>
      <c r="C393" s="30" t="n"/>
      <c r="D393" s="13" t="n"/>
      <c r="E393" s="14" t="n"/>
      <c r="F393" s="15" t="n"/>
      <c r="G393" s="15" t="n"/>
    </row>
    <row r="394">
      <c r="A394" s="16" t="inlineStr">
        <is>
          <t>Government Securities</t>
        </is>
      </c>
      <c r="B394" s="30" t="n"/>
      <c r="C394" s="30" t="n"/>
      <c r="D394" s="13" t="n"/>
      <c r="E394" s="14" t="n"/>
      <c r="F394" s="15" t="n"/>
      <c r="G394" s="15" t="n"/>
    </row>
    <row r="395">
      <c r="A395" s="12" t="inlineStr">
        <is>
          <t>7.02% GOVT OF INDIA RED 27-05-2027</t>
        </is>
      </c>
      <c r="B395" s="30" t="inlineStr">
        <is>
          <t>IN0020240043</t>
        </is>
      </c>
      <c r="C395" s="30" t="inlineStr">
        <is>
          <t>SOVEREIGN</t>
        </is>
      </c>
      <c r="D395" s="13" t="n">
        <v>10000000</v>
      </c>
      <c r="E395" s="14" t="n">
        <v>10175.38</v>
      </c>
      <c r="F395" s="15" t="n">
        <v>0.0063</v>
      </c>
      <c r="G395" s="15" t="n">
        <v>0.057795</v>
      </c>
    </row>
    <row r="396">
      <c r="A396" s="12" t="inlineStr">
        <is>
          <t>7.59% GOVT OF INDIA RED 11-01-2026</t>
        </is>
      </c>
      <c r="B396" s="30" t="inlineStr">
        <is>
          <t>IN0020150093</t>
        </is>
      </c>
      <c r="C396" s="30" t="inlineStr">
        <is>
          <t>SOVEREIGN</t>
        </is>
      </c>
      <c r="D396" s="13" t="n">
        <v>5000000</v>
      </c>
      <c r="E396" s="14" t="n">
        <v>5003.04</v>
      </c>
      <c r="F396" s="15" t="n">
        <v>0.0031</v>
      </c>
      <c r="G396" s="15" t="n">
        <v>0.053571</v>
      </c>
    </row>
    <row r="397">
      <c r="A397" s="16" t="inlineStr">
        <is>
          <t>Sub Total</t>
        </is>
      </c>
      <c r="B397" s="31" t="n"/>
      <c r="C397" s="31" t="n"/>
      <c r="D397" s="17" t="n"/>
      <c r="E397" s="37" t="n">
        <v>15178.42</v>
      </c>
      <c r="F397" s="38" t="n">
        <v>0.0094</v>
      </c>
      <c r="G397" s="20" t="n"/>
    </row>
    <row r="398">
      <c r="A398" s="12" t="n"/>
      <c r="B398" s="30" t="n"/>
      <c r="C398" s="30" t="n"/>
      <c r="D398" s="13" t="n"/>
      <c r="E398" s="14" t="n"/>
      <c r="F398" s="15" t="n"/>
      <c r="G398" s="15" t="n"/>
    </row>
    <row r="399">
      <c r="A399" s="16" t="inlineStr">
        <is>
          <t>(b)Privately Placed/Unlisted</t>
        </is>
      </c>
      <c r="B399" s="30" t="n"/>
      <c r="C399" s="30" t="n"/>
      <c r="D399" s="13" t="n"/>
      <c r="E399" s="14" t="n"/>
      <c r="F399" s="15" t="n"/>
      <c r="G399" s="15" t="n"/>
    </row>
    <row r="400">
      <c r="A400" s="16" t="inlineStr">
        <is>
          <t>Sub Total</t>
        </is>
      </c>
      <c r="B400" s="30" t="n"/>
      <c r="C400" s="30" t="n"/>
      <c r="D400" s="13" t="n"/>
      <c r="E400" s="39" t="inlineStr">
        <is>
          <t>NIL</t>
        </is>
      </c>
      <c r="F400" s="40" t="inlineStr">
        <is>
          <t>NIL</t>
        </is>
      </c>
      <c r="G400" s="15" t="n"/>
    </row>
    <row r="401">
      <c r="A401" s="12" t="n"/>
      <c r="B401" s="30" t="n"/>
      <c r="C401" s="30" t="n"/>
      <c r="D401" s="13" t="n"/>
      <c r="E401" s="14" t="n"/>
      <c r="F401" s="15" t="n"/>
      <c r="G401" s="15" t="n"/>
    </row>
    <row r="402">
      <c r="A402" s="16" t="inlineStr">
        <is>
          <t>(c)Securitised Debt Instruments</t>
        </is>
      </c>
      <c r="B402" s="30" t="n"/>
      <c r="C402" s="30" t="n"/>
      <c r="D402" s="13" t="n"/>
      <c r="E402" s="14" t="n"/>
      <c r="F402" s="15" t="n"/>
      <c r="G402" s="15" t="n"/>
    </row>
    <row r="403">
      <c r="A403" s="16" t="inlineStr">
        <is>
          <t>Sub Total</t>
        </is>
      </c>
      <c r="B403" s="30" t="n"/>
      <c r="C403" s="30" t="n"/>
      <c r="D403" s="13" t="n"/>
      <c r="E403" s="39" t="inlineStr">
        <is>
          <t>NIL</t>
        </is>
      </c>
      <c r="F403" s="40" t="inlineStr">
        <is>
          <t>NIL</t>
        </is>
      </c>
      <c r="G403" s="15" t="n"/>
    </row>
    <row r="404">
      <c r="A404" s="12" t="n"/>
      <c r="B404" s="30" t="n"/>
      <c r="C404" s="30" t="n"/>
      <c r="D404" s="13" t="n"/>
      <c r="E404" s="14" t="n"/>
      <c r="F404" s="15" t="n"/>
      <c r="G404" s="15" t="n"/>
    </row>
    <row r="405">
      <c r="A405" s="21" t="inlineStr">
        <is>
          <t>TOTAL</t>
        </is>
      </c>
      <c r="B405" s="32" t="n"/>
      <c r="C405" s="32" t="n"/>
      <c r="D405" s="22" t="n"/>
      <c r="E405" s="18" t="n">
        <v>43653.58</v>
      </c>
      <c r="F405" s="19" t="n">
        <v>0.0269</v>
      </c>
      <c r="G405" s="20" t="n"/>
    </row>
    <row r="406">
      <c r="A406" s="12" t="n"/>
      <c r="B406" s="30" t="n"/>
      <c r="C406" s="30" t="n"/>
      <c r="D406" s="13" t="n"/>
      <c r="E406" s="14" t="n"/>
      <c r="F406" s="15" t="n"/>
      <c r="G406" s="15" t="n"/>
    </row>
    <row r="407">
      <c r="A407" s="16" t="inlineStr">
        <is>
          <t>Money Market Instruments</t>
        </is>
      </c>
      <c r="B407" s="30" t="n"/>
      <c r="C407" s="30" t="n"/>
      <c r="D407" s="13" t="n"/>
      <c r="E407" s="14" t="n"/>
      <c r="F407" s="15" t="n"/>
      <c r="G407" s="15" t="n"/>
    </row>
    <row r="408">
      <c r="A408" s="12" t="n"/>
      <c r="B408" s="30" t="n"/>
      <c r="C408" s="30" t="n"/>
      <c r="D408" s="13" t="n"/>
      <c r="E408" s="14" t="n"/>
      <c r="F408" s="15" t="n"/>
      <c r="G408" s="15" t="n"/>
    </row>
    <row r="409">
      <c r="A409" s="16" t="inlineStr">
        <is>
          <t>Treasury bills</t>
        </is>
      </c>
      <c r="B409" s="30" t="n"/>
      <c r="C409" s="30" t="n"/>
      <c r="D409" s="13" t="n"/>
      <c r="E409" s="14" t="n"/>
      <c r="F409" s="15" t="n"/>
      <c r="G409" s="15" t="n"/>
    </row>
    <row r="410">
      <c r="A410" s="12" t="inlineStr">
        <is>
          <t>364 DAYS TBILL RED 18-06-2026</t>
        </is>
      </c>
      <c r="B410" s="30" t="inlineStr">
        <is>
          <t>IN002025Z120</t>
        </is>
      </c>
      <c r="C410" s="30" t="inlineStr">
        <is>
          <t>SOVEREIGN</t>
        </is>
      </c>
      <c r="D410" s="13" t="n">
        <v>500000</v>
      </c>
      <c r="E410" s="14" t="n">
        <v>487.89</v>
      </c>
      <c r="F410" s="15" t="n">
        <v>0.0003</v>
      </c>
      <c r="G410" s="15" t="n">
        <v>0.053917</v>
      </c>
    </row>
    <row r="411">
      <c r="A411" s="12" t="inlineStr">
        <is>
          <t>364 DAYS TBILL RED 17-09-2026</t>
        </is>
      </c>
      <c r="B411" s="30" t="inlineStr">
        <is>
          <t>IN002025Z252</t>
        </is>
      </c>
      <c r="C411" s="30" t="inlineStr">
        <is>
          <t>SOVEREIGN</t>
        </is>
      </c>
      <c r="D411" s="13" t="n">
        <v>500000</v>
      </c>
      <c r="E411" s="14" t="n">
        <v>481.34</v>
      </c>
      <c r="F411" s="15" t="n">
        <v>0.0003</v>
      </c>
      <c r="G411" s="15" t="n">
        <v>0.054629</v>
      </c>
    </row>
    <row r="412">
      <c r="A412" s="16" t="inlineStr">
        <is>
          <t>Sub Total</t>
        </is>
      </c>
      <c r="B412" s="31" t="n"/>
      <c r="C412" s="31" t="n"/>
      <c r="D412" s="17" t="n"/>
      <c r="E412" s="37" t="n">
        <v>969.23</v>
      </c>
      <c r="F412" s="38" t="n">
        <v>0.0005999999999999999</v>
      </c>
      <c r="G412" s="20" t="n"/>
    </row>
    <row r="413">
      <c r="A413" s="16" t="inlineStr">
        <is>
          <t>Certificate of Deposit</t>
        </is>
      </c>
      <c r="B413" s="30" t="n"/>
      <c r="C413" s="30" t="n"/>
      <c r="D413" s="13" t="n"/>
      <c r="E413" s="14" t="n"/>
      <c r="F413" s="15" t="n"/>
      <c r="G413" s="15" t="n"/>
    </row>
    <row r="414">
      <c r="A414" s="12" t="inlineStr">
        <is>
          <t>UNION BANK OF INDIA RED 12-03-26#**</t>
        </is>
      </c>
      <c r="B414" s="30" t="inlineStr">
        <is>
          <t>INE692A16KM8</t>
        </is>
      </c>
      <c r="C414" s="30" t="inlineStr">
        <is>
          <t>ICRA A1+</t>
        </is>
      </c>
      <c r="D414" s="13" t="n">
        <v>20000000</v>
      </c>
      <c r="E414" s="14" t="n">
        <v>19775.3</v>
      </c>
      <c r="F414" s="15" t="n">
        <v>0.0122</v>
      </c>
      <c r="G414" s="15" t="n">
        <v>0.059248</v>
      </c>
    </row>
    <row r="415">
      <c r="A415" s="12" t="inlineStr">
        <is>
          <t>SIDBI CD RED 20-05-2026#**</t>
        </is>
      </c>
      <c r="B415" s="30" t="inlineStr">
        <is>
          <t>INE556F16BI1</t>
        </is>
      </c>
      <c r="C415" s="30" t="inlineStr">
        <is>
          <t>CRISIL A1+</t>
        </is>
      </c>
      <c r="D415" s="13" t="n">
        <v>15000000</v>
      </c>
      <c r="E415" s="14" t="n">
        <v>14643.12</v>
      </c>
      <c r="F415" s="15" t="n">
        <v>0.008999999999999999</v>
      </c>
      <c r="G415" s="15" t="n">
        <v>0.063999</v>
      </c>
    </row>
    <row r="416">
      <c r="A416" s="12" t="inlineStr">
        <is>
          <t>SIDBI CD RED 16-12-2026#**</t>
        </is>
      </c>
      <c r="B416" s="30" t="inlineStr">
        <is>
          <t>INE556F16BT8</t>
        </is>
      </c>
      <c r="C416" s="30" t="inlineStr">
        <is>
          <t>CRISIL A1+</t>
        </is>
      </c>
      <c r="D416" s="13" t="n">
        <v>15000000</v>
      </c>
      <c r="E416" s="14" t="n">
        <v>14099.45</v>
      </c>
      <c r="F416" s="15" t="n">
        <v>0.008699999999999999</v>
      </c>
      <c r="G416" s="15" t="n">
        <v>0.0668</v>
      </c>
    </row>
    <row r="417">
      <c r="A417" s="12" t="inlineStr">
        <is>
          <t>KOTAK MAHINDRA BANK CD RED 13-03-2026#**</t>
        </is>
      </c>
      <c r="B417" s="30" t="inlineStr">
        <is>
          <t>INE237A167Z1</t>
        </is>
      </c>
      <c r="C417" s="30" t="inlineStr">
        <is>
          <t>CRISIL A1+</t>
        </is>
      </c>
      <c r="D417" s="13" t="n">
        <v>5000000</v>
      </c>
      <c r="E417" s="14" t="n">
        <v>4943.37</v>
      </c>
      <c r="F417" s="15" t="n">
        <v>0.003</v>
      </c>
      <c r="G417" s="15" t="n">
        <v>0.0589</v>
      </c>
    </row>
    <row r="418">
      <c r="A418" s="12" t="inlineStr">
        <is>
          <t>SIDBI CD RED 26-03-2026#</t>
        </is>
      </c>
      <c r="B418" s="30" t="inlineStr">
        <is>
          <t>INE556F16BG5</t>
        </is>
      </c>
      <c r="C418" s="30" t="inlineStr">
        <is>
          <t>CRISIL A1+</t>
        </is>
      </c>
      <c r="D418" s="13" t="n">
        <v>5000000</v>
      </c>
      <c r="E418" s="14" t="n">
        <v>4931.96</v>
      </c>
      <c r="F418" s="15" t="n">
        <v>0.003</v>
      </c>
      <c r="G418" s="15" t="n">
        <v>0.05995</v>
      </c>
    </row>
    <row r="419">
      <c r="A419" s="12" t="inlineStr">
        <is>
          <t>HDFC BANK CD RED 19-05-2026#</t>
        </is>
      </c>
      <c r="B419" s="30" t="inlineStr">
        <is>
          <t>INE040A16GW7</t>
        </is>
      </c>
      <c r="C419" s="30" t="inlineStr">
        <is>
          <t>CARE A1+</t>
        </is>
      </c>
      <c r="D419" s="13" t="n">
        <v>5000000</v>
      </c>
      <c r="E419" s="14" t="n">
        <v>4882.78</v>
      </c>
      <c r="F419" s="15" t="n">
        <v>0.003</v>
      </c>
      <c r="G419" s="15" t="n">
        <v>0.063499</v>
      </c>
    </row>
    <row r="420">
      <c r="A420" s="12" t="inlineStr">
        <is>
          <t>HDFC BANK CD RED 24-06-2026#**</t>
        </is>
      </c>
      <c r="B420" s="30" t="inlineStr">
        <is>
          <t>INE040A16HB9</t>
        </is>
      </c>
      <c r="C420" s="30" t="inlineStr">
        <is>
          <t>CARE A1+</t>
        </is>
      </c>
      <c r="D420" s="13" t="n">
        <v>5000000</v>
      </c>
      <c r="E420" s="14" t="n">
        <v>4852.76</v>
      </c>
      <c r="F420" s="15" t="n">
        <v>0.003</v>
      </c>
      <c r="G420" s="15" t="n">
        <v>0.063651</v>
      </c>
    </row>
    <row r="421">
      <c r="A421" s="12" t="inlineStr">
        <is>
          <t>HDFC BANK CD RED 24-03-2026#</t>
        </is>
      </c>
      <c r="B421" s="30" t="inlineStr">
        <is>
          <t>INE040A16GS5</t>
        </is>
      </c>
      <c r="C421" s="30" t="inlineStr">
        <is>
          <t>CARE A1+</t>
        </is>
      </c>
      <c r="D421" s="13" t="n">
        <v>2500000</v>
      </c>
      <c r="E421" s="14" t="n">
        <v>2467.24</v>
      </c>
      <c r="F421" s="15" t="n">
        <v>0.0015</v>
      </c>
      <c r="G421" s="15" t="n">
        <v>0.059099</v>
      </c>
    </row>
    <row r="422">
      <c r="A422" s="12" t="inlineStr">
        <is>
          <t>UNION BANK OF INDIA CD R 25-06-26#**</t>
        </is>
      </c>
      <c r="B422" s="30" t="inlineStr">
        <is>
          <t>INE692A16JQ1</t>
        </is>
      </c>
      <c r="C422" s="30" t="inlineStr">
        <is>
          <t>ICRA A1+</t>
        </is>
      </c>
      <c r="D422" s="13" t="n">
        <v>2500000</v>
      </c>
      <c r="E422" s="14" t="n">
        <v>2425.57</v>
      </c>
      <c r="F422" s="15" t="n">
        <v>0.0015</v>
      </c>
      <c r="G422" s="15" t="n">
        <v>0.064</v>
      </c>
    </row>
    <row r="423">
      <c r="A423" s="12" t="inlineStr">
        <is>
          <t>HDFC BANK CD RED 11-09-2026#**</t>
        </is>
      </c>
      <c r="B423" s="30" t="inlineStr">
        <is>
          <t>INE040A16HN4</t>
        </is>
      </c>
      <c r="C423" s="30" t="inlineStr">
        <is>
          <t>CARE A1+</t>
        </is>
      </c>
      <c r="D423" s="13" t="n">
        <v>500000</v>
      </c>
      <c r="E423" s="14" t="n">
        <v>478.29</v>
      </c>
      <c r="F423" s="15" t="n">
        <v>0.0003</v>
      </c>
      <c r="G423" s="15" t="n">
        <v>0.065501</v>
      </c>
    </row>
    <row r="424">
      <c r="A424" s="12" t="inlineStr">
        <is>
          <t>BANK OF BARODA CD RED 04-12-26#</t>
        </is>
      </c>
      <c r="B424" s="30" t="inlineStr">
        <is>
          <t>INE028A16KO1</t>
        </is>
      </c>
      <c r="C424" s="30" t="inlineStr">
        <is>
          <t>FITCH A1+</t>
        </is>
      </c>
      <c r="D424" s="13" t="n">
        <v>500000</v>
      </c>
      <c r="E424" s="14" t="n">
        <v>471.49</v>
      </c>
      <c r="F424" s="15" t="n">
        <v>0.0003</v>
      </c>
      <c r="G424" s="15" t="n">
        <v>0.0655</v>
      </c>
    </row>
    <row r="425">
      <c r="A425" s="16" t="inlineStr">
        <is>
          <t>Sub Total</t>
        </is>
      </c>
      <c r="B425" s="31" t="n"/>
      <c r="C425" s="31" t="n"/>
      <c r="D425" s="17" t="n"/>
      <c r="E425" s="37" t="n">
        <v>73971.33</v>
      </c>
      <c r="F425" s="38" t="n">
        <v>0.0455</v>
      </c>
      <c r="G425" s="20" t="n"/>
    </row>
    <row r="426">
      <c r="A426" s="12" t="n"/>
      <c r="B426" s="30" t="n"/>
      <c r="C426" s="30" t="n"/>
      <c r="D426" s="13" t="n"/>
      <c r="E426" s="14" t="n"/>
      <c r="F426" s="15" t="n"/>
      <c r="G426" s="15" t="n"/>
    </row>
    <row r="427">
      <c r="A427" s="16" t="inlineStr">
        <is>
          <t>Commercial Paper</t>
        </is>
      </c>
      <c r="B427" s="30" t="n"/>
      <c r="C427" s="30" t="n"/>
      <c r="D427" s="13" t="n"/>
      <c r="E427" s="14" t="n"/>
      <c r="F427" s="15" t="n"/>
      <c r="G427" s="15" t="n"/>
    </row>
    <row r="428">
      <c r="A428" s="12" t="inlineStr">
        <is>
          <t>LIC HSG FIN CP RED 21-01-2026**</t>
        </is>
      </c>
      <c r="B428" s="30" t="inlineStr">
        <is>
          <t>INE115A14FI3</t>
        </is>
      </c>
      <c r="C428" s="30" t="inlineStr">
        <is>
          <t>CRISIL A1+</t>
        </is>
      </c>
      <c r="D428" s="13" t="n">
        <v>15000000</v>
      </c>
      <c r="E428" s="14" t="n">
        <v>14950.04</v>
      </c>
      <c r="F428" s="15" t="n">
        <v>0.0092</v>
      </c>
      <c r="G428" s="15" t="n">
        <v>0.060994</v>
      </c>
    </row>
    <row r="429">
      <c r="A429" s="12" t="inlineStr">
        <is>
          <t>TATA CAPITAL LTD CP RED 13-03-2026</t>
        </is>
      </c>
      <c r="B429" s="30" t="inlineStr">
        <is>
          <t>INE976I14PV3</t>
        </is>
      </c>
      <c r="C429" s="30" t="inlineStr">
        <is>
          <t>CRISIL A1+</t>
        </is>
      </c>
      <c r="D429" s="13" t="n">
        <v>10000000</v>
      </c>
      <c r="E429" s="14" t="n">
        <v>9877.040000000001</v>
      </c>
      <c r="F429" s="15" t="n">
        <v>0.0061</v>
      </c>
      <c r="G429" s="15" t="n">
        <v>0.063999</v>
      </c>
    </row>
    <row r="430">
      <c r="A430" s="12" t="inlineStr">
        <is>
          <t>ADITYA BIRLA CAPITAL CP RED 18-03-2026**</t>
        </is>
      </c>
      <c r="B430" s="30" t="inlineStr">
        <is>
          <t>INE674K14974</t>
        </is>
      </c>
      <c r="C430" s="30" t="inlineStr">
        <is>
          <t>CRISIL A1+</t>
        </is>
      </c>
      <c r="D430" s="13" t="n">
        <v>10000000</v>
      </c>
      <c r="E430" s="14" t="n">
        <v>9868.49</v>
      </c>
      <c r="F430" s="15" t="n">
        <v>0.0061</v>
      </c>
      <c r="G430" s="15" t="n">
        <v>0.064001</v>
      </c>
    </row>
    <row r="431">
      <c r="A431" s="12" t="inlineStr">
        <is>
          <t>TATA CAPITAL HSNG FIN CP RED 16-01-2026**</t>
        </is>
      </c>
      <c r="B431" s="30" t="inlineStr">
        <is>
          <t>INE033L14NP4</t>
        </is>
      </c>
      <c r="C431" s="30" t="inlineStr">
        <is>
          <t>CRISIL A1+</t>
        </is>
      </c>
      <c r="D431" s="13" t="n">
        <v>5000000</v>
      </c>
      <c r="E431" s="14" t="n">
        <v>4987.51</v>
      </c>
      <c r="F431" s="15" t="n">
        <v>0.0031</v>
      </c>
      <c r="G431" s="15" t="n">
        <v>0.060949</v>
      </c>
    </row>
    <row r="432">
      <c r="A432" s="12" t="inlineStr">
        <is>
          <t>ICICI SECURITIES CP RED 06-03-2026**</t>
        </is>
      </c>
      <c r="B432" s="30" t="inlineStr">
        <is>
          <t>INE763G14XX9</t>
        </is>
      </c>
      <c r="C432" s="30" t="inlineStr">
        <is>
          <t>CRISIL A1+</t>
        </is>
      </c>
      <c r="D432" s="13" t="n">
        <v>5000000</v>
      </c>
      <c r="E432" s="14" t="n">
        <v>4943.83</v>
      </c>
      <c r="F432" s="15" t="n">
        <v>0.003</v>
      </c>
      <c r="G432" s="15" t="n">
        <v>0.064803</v>
      </c>
    </row>
    <row r="433">
      <c r="A433" s="12" t="inlineStr">
        <is>
          <t>L&amp;T FINANCE LTD CP RED 15-05-2026**</t>
        </is>
      </c>
      <c r="B433" s="30" t="inlineStr">
        <is>
          <t>INE498L14DW6</t>
        </is>
      </c>
      <c r="C433" s="30" t="inlineStr">
        <is>
          <t>CRISIL A1+</t>
        </is>
      </c>
      <c r="D433" s="13" t="n">
        <v>5000000</v>
      </c>
      <c r="E433" s="14" t="n">
        <v>4878.83</v>
      </c>
      <c r="F433" s="15" t="n">
        <v>0.003</v>
      </c>
      <c r="G433" s="15" t="n">
        <v>0.06765</v>
      </c>
    </row>
    <row r="434">
      <c r="A434" s="12" t="inlineStr">
        <is>
          <t>REC LTD. CP RED 10-06-2026**</t>
        </is>
      </c>
      <c r="B434" s="30" t="inlineStr">
        <is>
          <t>INE020B14698</t>
        </is>
      </c>
      <c r="C434" s="30" t="inlineStr">
        <is>
          <t>CRISIL A1+</t>
        </is>
      </c>
      <c r="D434" s="13" t="n">
        <v>5000000</v>
      </c>
      <c r="E434" s="14" t="n">
        <v>4864.59</v>
      </c>
      <c r="F434" s="15" t="n">
        <v>0.003</v>
      </c>
      <c r="G434" s="15" t="n">
        <v>0.063501</v>
      </c>
    </row>
    <row r="435">
      <c r="A435" s="16" t="inlineStr">
        <is>
          <t>Sub Total</t>
        </is>
      </c>
      <c r="B435" s="31" t="n"/>
      <c r="C435" s="31" t="n"/>
      <c r="D435" s="17" t="n"/>
      <c r="E435" s="37" t="n">
        <v>54370.33</v>
      </c>
      <c r="F435" s="38" t="n">
        <v>0.0335</v>
      </c>
      <c r="G435" s="20" t="n"/>
    </row>
    <row r="436">
      <c r="A436" s="12" t="n"/>
      <c r="B436" s="30" t="n"/>
      <c r="C436" s="30" t="n"/>
      <c r="D436" s="13" t="n"/>
      <c r="E436" s="14" t="n"/>
      <c r="F436" s="15" t="n"/>
      <c r="G436" s="15" t="n"/>
    </row>
    <row r="437">
      <c r="A437" s="21" t="inlineStr">
        <is>
          <t>TOTAL</t>
        </is>
      </c>
      <c r="B437" s="32" t="n"/>
      <c r="C437" s="32" t="n"/>
      <c r="D437" s="22" t="n"/>
      <c r="E437" s="18" t="n">
        <v>129310.89</v>
      </c>
      <c r="F437" s="19" t="n">
        <v>0.0796</v>
      </c>
      <c r="G437" s="20" t="n"/>
    </row>
    <row r="438">
      <c r="A438" s="12" t="n"/>
      <c r="B438" s="30" t="n"/>
      <c r="C438" s="30" t="n"/>
      <c r="D438" s="13" t="n"/>
      <c r="E438" s="14" t="n"/>
      <c r="F438" s="15" t="n"/>
      <c r="G438" s="15" t="n"/>
    </row>
    <row r="439">
      <c r="A439" s="12" t="n"/>
      <c r="B439" s="30" t="n"/>
      <c r="C439" s="30" t="n"/>
      <c r="D439" s="13" t="n"/>
      <c r="E439" s="14" t="n"/>
      <c r="F439" s="15" t="n"/>
      <c r="G439" s="15" t="n"/>
    </row>
    <row r="440">
      <c r="A440" s="16" t="inlineStr">
        <is>
          <t>Investment in Mutual fund</t>
        </is>
      </c>
      <c r="B440" s="30" t="n"/>
      <c r="C440" s="30" t="n"/>
      <c r="D440" s="13" t="n"/>
      <c r="E440" s="14" t="n"/>
      <c r="F440" s="15" t="n"/>
      <c r="G440" s="15" t="n"/>
    </row>
    <row r="441">
      <c r="A441" s="12" t="inlineStr">
        <is>
          <t>EDELWEISS LIQUID FUND - DIRECT PL -GR</t>
        </is>
      </c>
      <c r="B441" s="30" t="inlineStr">
        <is>
          <t>INF754K01GM4</t>
        </is>
      </c>
      <c r="C441" s="30" t="n"/>
      <c r="D441" s="13" t="n">
        <v>3820059.9804</v>
      </c>
      <c r="E441" s="14" t="n">
        <v>134057.09</v>
      </c>
      <c r="F441" s="15" t="n">
        <v>0.0824</v>
      </c>
      <c r="G441" s="15" t="n"/>
    </row>
    <row r="442">
      <c r="A442" s="12" t="inlineStr">
        <is>
          <t>EDELWEISS MONEY MARKET FUND - DIRECT PL</t>
        </is>
      </c>
      <c r="B442" s="30" t="inlineStr">
        <is>
          <t>INF843K01CE1</t>
        </is>
      </c>
      <c r="C442" s="30" t="n"/>
      <c r="D442" s="13" t="n">
        <v>132665054.9845</v>
      </c>
      <c r="E442" s="14" t="n">
        <v>42976.31</v>
      </c>
      <c r="F442" s="15" t="n">
        <v>0.0264</v>
      </c>
      <c r="G442" s="15" t="n"/>
    </row>
    <row r="443">
      <c r="A443" s="12" t="inlineStr">
        <is>
          <t>EDELWEISS LOW DURATION FUND</t>
        </is>
      </c>
      <c r="B443" s="30" t="inlineStr">
        <is>
          <t>INF754K01UP8</t>
        </is>
      </c>
      <c r="C443" s="30" t="n"/>
      <c r="D443" s="13" t="n">
        <v>999950.0024999999</v>
      </c>
      <c r="E443" s="14" t="n">
        <v>10593.07</v>
      </c>
      <c r="F443" s="15" t="n">
        <v>0.0065</v>
      </c>
      <c r="G443" s="15" t="n"/>
    </row>
    <row r="444">
      <c r="A444" s="12" t="inlineStr">
        <is>
          <t>EDEL CRI IBX AAA FIN S JN 28-DIRECT-GR</t>
        </is>
      </c>
      <c r="B444" s="30" t="inlineStr">
        <is>
          <t>INF754K01TP0</t>
        </is>
      </c>
      <c r="C444" s="30" t="n"/>
      <c r="D444" s="13" t="n">
        <v>9164604.5505</v>
      </c>
      <c r="E444" s="14" t="n">
        <v>1002.7</v>
      </c>
      <c r="F444" s="15" t="n">
        <v>0.0005999999999999999</v>
      </c>
      <c r="G444" s="15" t="n"/>
    </row>
    <row r="445">
      <c r="A445" s="12" t="n"/>
      <c r="B445" s="30" t="n"/>
      <c r="C445" s="30" t="n"/>
      <c r="D445" s="13" t="n"/>
      <c r="E445" s="14" t="n"/>
      <c r="F445" s="15" t="n"/>
      <c r="G445" s="15" t="n"/>
    </row>
    <row r="446">
      <c r="A446" s="21" t="inlineStr">
        <is>
          <t>TOTAL</t>
        </is>
      </c>
      <c r="B446" s="32" t="n"/>
      <c r="C446" s="32" t="n"/>
      <c r="D446" s="22" t="n"/>
      <c r="E446" s="18" t="n">
        <v>188629.17</v>
      </c>
      <c r="F446" s="19" t="n">
        <v>0.1159</v>
      </c>
      <c r="G446" s="20" t="n"/>
    </row>
    <row r="447">
      <c r="A447" s="12" t="n"/>
      <c r="B447" s="30" t="n"/>
      <c r="C447" s="30" t="n"/>
      <c r="D447" s="13" t="n"/>
      <c r="E447" s="14" t="n"/>
      <c r="F447" s="15" t="n"/>
      <c r="G447" s="15" t="n"/>
    </row>
    <row r="448">
      <c r="A448" s="16" t="inlineStr">
        <is>
          <t>TREPS / Reverse Repo</t>
        </is>
      </c>
      <c r="B448" s="30" t="n"/>
      <c r="C448" s="30" t="n"/>
      <c r="D448" s="13" t="n"/>
      <c r="E448" s="14" t="n"/>
      <c r="F448" s="15" t="n"/>
      <c r="G448" s="15" t="n"/>
    </row>
    <row r="449">
      <c r="A449" s="12" t="inlineStr">
        <is>
          <t>Clearing Corporation of India Ltd.</t>
        </is>
      </c>
      <c r="B449" s="30" t="n"/>
      <c r="C449" s="30" t="n"/>
      <c r="D449" s="13" t="n"/>
      <c r="E449" s="14" t="n">
        <v>71993.48</v>
      </c>
      <c r="F449" s="15" t="n">
        <v>0.0443</v>
      </c>
      <c r="G449" s="15" t="n">
        <v>0.053335</v>
      </c>
    </row>
    <row r="450">
      <c r="A450" s="16" t="inlineStr">
        <is>
          <t>Sub Total</t>
        </is>
      </c>
      <c r="B450" s="31" t="n"/>
      <c r="C450" s="31" t="n"/>
      <c r="D450" s="17" t="n"/>
      <c r="E450" s="37" t="n">
        <v>71993.48</v>
      </c>
      <c r="F450" s="38" t="n">
        <v>0.0443</v>
      </c>
      <c r="G450" s="20" t="n"/>
    </row>
    <row r="451">
      <c r="A451" s="12" t="n"/>
      <c r="B451" s="30" t="n"/>
      <c r="C451" s="30" t="n"/>
      <c r="D451" s="13" t="n"/>
      <c r="E451" s="14" t="n"/>
      <c r="F451" s="15" t="n"/>
      <c r="G451" s="15" t="n"/>
    </row>
    <row r="452">
      <c r="A452" s="21" t="inlineStr">
        <is>
          <t>TOTAL</t>
        </is>
      </c>
      <c r="B452" s="32" t="n"/>
      <c r="C452" s="32" t="n"/>
      <c r="D452" s="22" t="n"/>
      <c r="E452" s="18" t="n">
        <v>71993.48</v>
      </c>
      <c r="F452" s="19" t="n">
        <v>0.0443</v>
      </c>
      <c r="G452" s="20" t="n"/>
    </row>
    <row r="453">
      <c r="A453" s="12" t="inlineStr">
        <is>
          <t>Accrued Interest</t>
        </is>
      </c>
      <c r="B453" s="30" t="n"/>
      <c r="C453" s="30" t="n"/>
      <c r="D453" s="13" t="n"/>
      <c r="E453" s="14" t="n">
        <v>687.2834627</v>
      </c>
      <c r="F453" s="15" t="n">
        <v>0.000422</v>
      </c>
      <c r="G453" s="15" t="n"/>
    </row>
    <row r="454">
      <c r="A454" s="12" t="inlineStr">
        <is>
          <t>Net Receivables/(Payables)</t>
        </is>
      </c>
      <c r="B454" s="30" t="n"/>
      <c r="C454" s="30" t="n"/>
      <c r="D454" s="13" t="n"/>
      <c r="E454" s="23" t="n">
        <v>-25773.8734627</v>
      </c>
      <c r="F454" s="24" t="n">
        <v>-0.015722</v>
      </c>
      <c r="G454" s="15" t="n">
        <v>0.053335</v>
      </c>
    </row>
    <row r="455">
      <c r="A455" s="25" t="inlineStr">
        <is>
          <t>GRAND TOTAL</t>
        </is>
      </c>
      <c r="B455" s="33" t="n"/>
      <c r="C455" s="33" t="n"/>
      <c r="D455" s="26" t="n"/>
      <c r="E455" s="27" t="n">
        <v>1626959.73</v>
      </c>
      <c r="F455" s="28" t="n">
        <v>1</v>
      </c>
      <c r="G455" s="28" t="n"/>
    </row>
    <row r="457">
      <c r="A457" s="74" t="inlineStr">
        <is>
          <t>Net Receivables/(Payables) include Net Current Assets as well as the Mark to Market on derivative trades.</t>
        </is>
      </c>
    </row>
    <row r="458">
      <c r="A458" s="74" t="inlineStr">
        <is>
          <t>#  Unlisted Security</t>
        </is>
      </c>
    </row>
    <row r="459">
      <c r="A459" s="74" t="inlineStr">
        <is>
          <t>**Non Traded Security</t>
        </is>
      </c>
    </row>
    <row r="460">
      <c r="A460" s="74" t="inlineStr">
        <is>
          <t>Notes:</t>
        </is>
      </c>
    </row>
    <row r="461">
      <c r="A461" s="48" t="inlineStr">
        <is>
          <t>1. Security in default beyond its maturiy date</t>
        </is>
      </c>
      <c r="B461" s="34" t="inlineStr">
        <is>
          <t>NIL</t>
        </is>
      </c>
    </row>
    <row r="462">
      <c r="A462" t="inlineStr">
        <is>
          <t>2. NAV at the beginning of the period (Rs. per unit)</t>
        </is>
      </c>
    </row>
    <row r="463">
      <c r="A463" t="inlineStr">
        <is>
          <t>Plan /option (Face Value 10)</t>
        </is>
      </c>
      <c r="B463" t="inlineStr">
        <is>
          <t>As on</t>
        </is>
      </c>
      <c r="C463" t="inlineStr">
        <is>
          <t>As on</t>
        </is>
      </c>
    </row>
    <row r="464">
      <c r="B464" s="49" t="n">
        <v>45989</v>
      </c>
      <c r="C464" s="49" t="n">
        <v>46022</v>
      </c>
    </row>
    <row r="465">
      <c r="A465" t="inlineStr">
        <is>
          <t>Direct Plan Growth Option</t>
        </is>
      </c>
      <c r="B465" t="n">
        <v>21.3303</v>
      </c>
      <c r="C465" t="n">
        <v>21.4635</v>
      </c>
    </row>
    <row r="466">
      <c r="A466" t="inlineStr">
        <is>
          <t>Direct Plan IDCW Option</t>
        </is>
      </c>
      <c r="B466" t="n">
        <v>15.2493</v>
      </c>
      <c r="C466" t="n">
        <v>15.3445</v>
      </c>
    </row>
    <row r="467">
      <c r="A467" t="inlineStr">
        <is>
          <t>Direct Plan Monthly IDCW Option</t>
        </is>
      </c>
      <c r="B467" t="n">
        <v>17.5234</v>
      </c>
      <c r="C467" t="n">
        <v>17.6329</v>
      </c>
    </row>
    <row r="468">
      <c r="A468" t="inlineStr">
        <is>
          <t>Regular Plan Bonus Option</t>
        </is>
      </c>
      <c r="B468" t="n">
        <v>19.8982</v>
      </c>
      <c r="C468" t="n">
        <v>20.0161</v>
      </c>
    </row>
    <row r="469">
      <c r="A469" t="inlineStr">
        <is>
          <t>Regular Plan Growth Option</t>
        </is>
      </c>
      <c r="B469" t="n">
        <v>19.8208</v>
      </c>
      <c r="C469" t="n">
        <v>19.9323</v>
      </c>
    </row>
    <row r="470">
      <c r="A470" t="inlineStr">
        <is>
          <t>Regular Plan IDCW Option</t>
        </is>
      </c>
      <c r="B470" t="n">
        <v>14.5453</v>
      </c>
      <c r="C470" t="n">
        <v>14.6271</v>
      </c>
    </row>
    <row r="471">
      <c r="A471" t="inlineStr">
        <is>
          <t>Regular Plan Monthly IDCW Option</t>
        </is>
      </c>
      <c r="B471" t="n">
        <v>16.1938</v>
      </c>
      <c r="C471" t="n">
        <v>16.2849</v>
      </c>
    </row>
    <row r="473">
      <c r="A473" t="inlineStr">
        <is>
          <t xml:space="preserve">3. Total Dividend (Net) declared during the month </t>
        </is>
      </c>
      <c r="B473" s="34" t="inlineStr">
        <is>
          <t>NIL</t>
        </is>
      </c>
    </row>
    <row r="474">
      <c r="A474" t="inlineStr">
        <is>
          <t>4. Bonus was declared during the month</t>
        </is>
      </c>
      <c r="B474" s="34" t="inlineStr">
        <is>
          <t>NIL</t>
        </is>
      </c>
    </row>
    <row r="475" ht="29" customHeight="1">
      <c r="A475" s="48" t="inlineStr">
        <is>
          <t>5. Investment in Repo of Corporate Debt Securities during the month ended December 31, 2025</t>
        </is>
      </c>
      <c r="B475" s="34" t="inlineStr">
        <is>
          <t>NIL</t>
        </is>
      </c>
    </row>
    <row r="476" ht="29" customHeight="1">
      <c r="A476" s="48" t="inlineStr">
        <is>
          <t>6. Investment in foreign securities/ADRs/GDRs at the end of the month</t>
        </is>
      </c>
      <c r="B476" s="34" t="inlineStr">
        <is>
          <t>NIL</t>
        </is>
      </c>
    </row>
    <row r="477">
      <c r="A477" t="inlineStr">
        <is>
          <t>7. Portfolio Turnover Ratio</t>
        </is>
      </c>
      <c r="B477" s="51" t="n">
        <v>12.8458</v>
      </c>
    </row>
    <row r="478" ht="43.5" customHeight="1">
      <c r="A478" s="48" t="inlineStr">
        <is>
          <t>8. Total gross exposure to derivative instruments (excluding reversed positions) at the end of the month (Rs. in Lakhs)</t>
        </is>
      </c>
      <c r="B478" s="34" t="n">
        <v>0</v>
      </c>
    </row>
    <row r="479">
      <c r="B479" s="34" t="n"/>
    </row>
    <row r="480" ht="29" customHeight="1">
      <c r="A480" s="48" t="inlineStr">
        <is>
          <t>9. Margin Deposits includes Margin money placed on derivatives other than margin money placed with bank</t>
        </is>
      </c>
      <c r="B480" s="34" t="inlineStr">
        <is>
          <t>NIL</t>
        </is>
      </c>
    </row>
    <row r="481" ht="29" customHeight="1">
      <c r="A481" s="48" t="inlineStr">
        <is>
          <t>10. Value of investment made by other schemes under same management (Rs. In Lakhs)</t>
        </is>
      </c>
      <c r="B481" t="n">
        <v>7525.84</v>
      </c>
    </row>
    <row r="482" ht="29" customHeight="1">
      <c r="A482" s="48" t="inlineStr">
        <is>
          <t>11. Number of instance of deviation In valuation of securities</t>
        </is>
      </c>
      <c r="B482" s="34" t="inlineStr">
        <is>
          <t>NIL</t>
        </is>
      </c>
    </row>
    <row r="483" ht="29" customHeight="1">
      <c r="A483" s="48" t="inlineStr">
        <is>
          <t>12. Total value and percentage of illiquid equity shares / securities</t>
        </is>
      </c>
      <c r="B483" s="34" t="inlineStr">
        <is>
          <t>NIL</t>
        </is>
      </c>
    </row>
    <row r="485" ht="70" customHeight="1">
      <c r="A485" s="76" t="inlineStr">
        <is>
          <t>Scheme Name</t>
        </is>
      </c>
      <c r="B485" s="76" t="inlineStr">
        <is>
          <t>Risk- O - Meter</t>
        </is>
      </c>
      <c r="C485" s="76" t="inlineStr">
        <is>
          <t>Benchmark of the Scheme</t>
        </is>
      </c>
      <c r="D485" s="76" t="inlineStr">
        <is>
          <t>Benchmark Risk-o-meter</t>
        </is>
      </c>
    </row>
    <row r="486" ht="70" customHeight="1">
      <c r="A486" s="76" t="inlineStr">
        <is>
          <t>Edelweiss Arbitrage Fund</t>
        </is>
      </c>
      <c r="B486" s="76" t="n"/>
      <c r="C486" s="76" t="inlineStr">
        <is>
          <t>Nifty 50 Arbitrage Index</t>
        </is>
      </c>
      <c r="D486" s="76" t="n"/>
      <c r="E48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1.xml><?xml version="1.0" encoding="utf-8"?>
<worksheet xmlns="http://schemas.openxmlformats.org/spreadsheetml/2006/main">
  <sheetPr>
    <outlinePr summaryBelow="1" summaryRight="1"/>
    <pageSetUpPr/>
  </sheetPr>
  <dimension ref="A1:G213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7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BALANCED ADVANTAGE FUND AS ON DECEMBER 31, 2025</t>
        </is>
      </c>
    </row>
    <row r="2" ht="35" customHeight="1">
      <c r="A2" s="75" t="inlineStr">
        <is>
          <t>(An open ended dynamic asset allocation fund)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Reliance Industries Ltd.</t>
        </is>
      </c>
      <c r="B8" s="30" t="inlineStr">
        <is>
          <t>INE002A01018</t>
        </is>
      </c>
      <c r="C8" s="30" t="inlineStr">
        <is>
          <t>Petroleum Products</t>
        </is>
      </c>
      <c r="D8" s="13" t="n">
        <v>4033180</v>
      </c>
      <c r="E8" s="14" t="n">
        <v>63337.06</v>
      </c>
      <c r="F8" s="15" t="n">
        <v>0.0474</v>
      </c>
      <c r="G8" s="15" t="n"/>
    </row>
    <row r="9">
      <c r="A9" s="12" t="inlineStr">
        <is>
          <t>ICICI Bank Ltd.</t>
        </is>
      </c>
      <c r="B9" s="30" t="inlineStr">
        <is>
          <t>INE090A01021</t>
        </is>
      </c>
      <c r="C9" s="30" t="inlineStr">
        <is>
          <t>Banks</t>
        </is>
      </c>
      <c r="D9" s="13" t="n">
        <v>4142530</v>
      </c>
      <c r="E9" s="14" t="n">
        <v>55630.04</v>
      </c>
      <c r="F9" s="15" t="n">
        <v>0.0416</v>
      </c>
      <c r="G9" s="15" t="n"/>
    </row>
    <row r="10">
      <c r="A10" s="12" t="inlineStr">
        <is>
          <t>HDFC Bank Ltd.</t>
        </is>
      </c>
      <c r="B10" s="30" t="inlineStr">
        <is>
          <t>INE040A01034</t>
        </is>
      </c>
      <c r="C10" s="30" t="inlineStr">
        <is>
          <t>Banks</t>
        </is>
      </c>
      <c r="D10" s="13" t="n">
        <v>5544682</v>
      </c>
      <c r="E10" s="14" t="n">
        <v>54958.89</v>
      </c>
      <c r="F10" s="15" t="n">
        <v>0.0411</v>
      </c>
      <c r="G10" s="15" t="n"/>
    </row>
    <row r="11">
      <c r="A11" s="12" t="inlineStr">
        <is>
          <t>Bharti Airtel Ltd.</t>
        </is>
      </c>
      <c r="B11" s="30" t="inlineStr">
        <is>
          <t>INE397D01024</t>
        </is>
      </c>
      <c r="C11" s="30" t="inlineStr">
        <is>
          <t>Telecom - Services</t>
        </is>
      </c>
      <c r="D11" s="13" t="n">
        <v>2006116</v>
      </c>
      <c r="E11" s="14" t="n">
        <v>42240.78</v>
      </c>
      <c r="F11" s="15" t="n">
        <v>0.0316</v>
      </c>
      <c r="G11" s="15" t="n"/>
    </row>
    <row r="12">
      <c r="A12" s="12" t="inlineStr">
        <is>
          <t>Larsen &amp; Toubro Ltd.</t>
        </is>
      </c>
      <c r="B12" s="30" t="inlineStr">
        <is>
          <t>INE018A01030</t>
        </is>
      </c>
      <c r="C12" s="30" t="inlineStr">
        <is>
          <t>Construction</t>
        </is>
      </c>
      <c r="D12" s="13" t="n">
        <v>948203</v>
      </c>
      <c r="E12" s="14" t="n">
        <v>38719.87</v>
      </c>
      <c r="F12" s="15" t="n">
        <v>0.0289</v>
      </c>
      <c r="G12" s="15" t="n"/>
    </row>
    <row r="13">
      <c r="A13" s="12" t="inlineStr">
        <is>
          <t>State Bank of India</t>
        </is>
      </c>
      <c r="B13" s="30" t="inlineStr">
        <is>
          <t>INE062A01020</t>
        </is>
      </c>
      <c r="C13" s="30" t="inlineStr">
        <is>
          <t>Banks</t>
        </is>
      </c>
      <c r="D13" s="13" t="n">
        <v>3424824</v>
      </c>
      <c r="E13" s="14" t="n">
        <v>33638.62</v>
      </c>
      <c r="F13" s="15" t="n">
        <v>0.0251</v>
      </c>
      <c r="G13" s="15" t="n"/>
    </row>
    <row r="14">
      <c r="A14" s="12" t="inlineStr">
        <is>
          <t>Infosys Ltd.</t>
        </is>
      </c>
      <c r="B14" s="30" t="inlineStr">
        <is>
          <t>INE009A01021</t>
        </is>
      </c>
      <c r="C14" s="30" t="inlineStr">
        <is>
          <t>IT - Software</t>
        </is>
      </c>
      <c r="D14" s="13" t="n">
        <v>2065680</v>
      </c>
      <c r="E14" s="14" t="n">
        <v>33368.99</v>
      </c>
      <c r="F14" s="15" t="n">
        <v>0.0249</v>
      </c>
      <c r="G14" s="15" t="n"/>
    </row>
    <row r="15">
      <c r="A15" s="12" t="inlineStr">
        <is>
          <t>TVS Motor Company Ltd.</t>
        </is>
      </c>
      <c r="B15" s="30" t="inlineStr">
        <is>
          <t>INE494B01023</t>
        </is>
      </c>
      <c r="C15" s="30" t="inlineStr">
        <is>
          <t>Automobiles</t>
        </is>
      </c>
      <c r="D15" s="13" t="n">
        <v>869904</v>
      </c>
      <c r="E15" s="14" t="n">
        <v>32358.69</v>
      </c>
      <c r="F15" s="15" t="n">
        <v>0.0242</v>
      </c>
      <c r="G15" s="15" t="n"/>
    </row>
    <row r="16">
      <c r="A16" s="12" t="inlineStr">
        <is>
          <t>Bajaj Finance Ltd.</t>
        </is>
      </c>
      <c r="B16" s="30" t="inlineStr">
        <is>
          <t>INE296A01032</t>
        </is>
      </c>
      <c r="C16" s="30" t="inlineStr">
        <is>
          <t>Finance</t>
        </is>
      </c>
      <c r="D16" s="13" t="n">
        <v>2422842</v>
      </c>
      <c r="E16" s="14" t="n">
        <v>23908.6</v>
      </c>
      <c r="F16" s="15" t="n">
        <v>0.0179</v>
      </c>
      <c r="G16" s="15" t="n"/>
    </row>
    <row r="17">
      <c r="A17" s="12" t="inlineStr">
        <is>
          <t>Maruti Suzuki India Ltd.</t>
        </is>
      </c>
      <c r="B17" s="30" t="inlineStr">
        <is>
          <t>INE585B01010</t>
        </is>
      </c>
      <c r="C17" s="30" t="inlineStr">
        <is>
          <t>Automobiles</t>
        </is>
      </c>
      <c r="D17" s="13" t="n">
        <v>127810</v>
      </c>
      <c r="E17" s="14" t="n">
        <v>21340.44</v>
      </c>
      <c r="F17" s="15" t="n">
        <v>0.016</v>
      </c>
      <c r="G17" s="15" t="n"/>
    </row>
    <row r="18">
      <c r="A18" s="12" t="inlineStr">
        <is>
          <t>Mahindra &amp; Mahindra Ltd.</t>
        </is>
      </c>
      <c r="B18" s="30" t="inlineStr">
        <is>
          <t>INE101A01026</t>
        </is>
      </c>
      <c r="C18" s="30" t="inlineStr">
        <is>
          <t>Automobiles</t>
        </is>
      </c>
      <c r="D18" s="13" t="n">
        <v>574567</v>
      </c>
      <c r="E18" s="14" t="n">
        <v>21311.84</v>
      </c>
      <c r="F18" s="15" t="n">
        <v>0.0159</v>
      </c>
      <c r="G18" s="15" t="n"/>
    </row>
    <row r="19">
      <c r="A19" s="12" t="inlineStr">
        <is>
          <t>ITC Ltd.</t>
        </is>
      </c>
      <c r="B19" s="30" t="inlineStr">
        <is>
          <t>INE154A01025</t>
        </is>
      </c>
      <c r="C19" s="30" t="inlineStr">
        <is>
          <t>Diversified FMCG</t>
        </is>
      </c>
      <c r="D19" s="13" t="n">
        <v>4902723</v>
      </c>
      <c r="E19" s="14" t="n">
        <v>19757.97</v>
      </c>
      <c r="F19" s="15" t="n">
        <v>0.0148</v>
      </c>
      <c r="G19" s="15" t="n"/>
    </row>
    <row r="20">
      <c r="A20" s="12" t="inlineStr">
        <is>
          <t>Axis Bank Ltd.</t>
        </is>
      </c>
      <c r="B20" s="30" t="inlineStr">
        <is>
          <t>INE238A01034</t>
        </is>
      </c>
      <c r="C20" s="30" t="inlineStr">
        <is>
          <t>Banks</t>
        </is>
      </c>
      <c r="D20" s="13" t="n">
        <v>1507073</v>
      </c>
      <c r="E20" s="14" t="n">
        <v>19130.78</v>
      </c>
      <c r="F20" s="15" t="n">
        <v>0.0143</v>
      </c>
      <c r="G20" s="15" t="n"/>
    </row>
    <row r="21">
      <c r="A21" s="12" t="inlineStr">
        <is>
          <t>Tata Consultancy Services Ltd.</t>
        </is>
      </c>
      <c r="B21" s="30" t="inlineStr">
        <is>
          <t>INE467B01029</t>
        </is>
      </c>
      <c r="C21" s="30" t="inlineStr">
        <is>
          <t>IT - Software</t>
        </is>
      </c>
      <c r="D21" s="13" t="n">
        <v>556884</v>
      </c>
      <c r="E21" s="14" t="n">
        <v>17854.81</v>
      </c>
      <c r="F21" s="15" t="n">
        <v>0.0133</v>
      </c>
      <c r="G21" s="15" t="n"/>
    </row>
    <row r="22">
      <c r="A22" s="12" t="inlineStr">
        <is>
          <t>HCL Technologies Ltd.</t>
        </is>
      </c>
      <c r="B22" s="30" t="inlineStr">
        <is>
          <t>INE860A01027</t>
        </is>
      </c>
      <c r="C22" s="30" t="inlineStr">
        <is>
          <t>IT - Software</t>
        </is>
      </c>
      <c r="D22" s="13" t="n">
        <v>921272</v>
      </c>
      <c r="E22" s="14" t="n">
        <v>14955.01</v>
      </c>
      <c r="F22" s="15" t="n">
        <v>0.0112</v>
      </c>
      <c r="G22" s="15" t="n"/>
    </row>
    <row r="23">
      <c r="A23" s="12" t="inlineStr">
        <is>
          <t>Sun Pharmaceutical Industries Ltd.</t>
        </is>
      </c>
      <c r="B23" s="30" t="inlineStr">
        <is>
          <t>INE044A01036</t>
        </is>
      </c>
      <c r="C23" s="30" t="inlineStr">
        <is>
          <t>Pharmaceuticals &amp; Biotechnology</t>
        </is>
      </c>
      <c r="D23" s="13" t="n">
        <v>831765</v>
      </c>
      <c r="E23" s="14" t="n">
        <v>14303.86</v>
      </c>
      <c r="F23" s="15" t="n">
        <v>0.0107</v>
      </c>
      <c r="G23" s="15" t="n"/>
    </row>
    <row r="24">
      <c r="A24" s="12" t="inlineStr">
        <is>
          <t>Tech Mahindra Ltd.</t>
        </is>
      </c>
      <c r="B24" s="30" t="inlineStr">
        <is>
          <t>INE669C01036</t>
        </is>
      </c>
      <c r="C24" s="30" t="inlineStr">
        <is>
          <t>IT - Software</t>
        </is>
      </c>
      <c r="D24" s="13" t="n">
        <v>876609</v>
      </c>
      <c r="E24" s="14" t="n">
        <v>13945.97</v>
      </c>
      <c r="F24" s="15" t="n">
        <v>0.0104</v>
      </c>
      <c r="G24" s="15" t="n"/>
    </row>
    <row r="25">
      <c r="A25" s="12" t="inlineStr">
        <is>
          <t>Multi Commodity Exchange Of India Ltd.</t>
        </is>
      </c>
      <c r="B25" s="30" t="inlineStr">
        <is>
          <t>INE745G01035</t>
        </is>
      </c>
      <c r="C25" s="30" t="inlineStr">
        <is>
          <t>Capital Markets</t>
        </is>
      </c>
      <c r="D25" s="13" t="n">
        <v>122057</v>
      </c>
      <c r="E25" s="14" t="n">
        <v>13592.27</v>
      </c>
      <c r="F25" s="15" t="n">
        <v>0.0102</v>
      </c>
      <c r="G25" s="15" t="n"/>
    </row>
    <row r="26">
      <c r="A26" s="12" t="inlineStr">
        <is>
          <t>Glenmark Pharmaceuticals Ltd.</t>
        </is>
      </c>
      <c r="B26" s="30" t="inlineStr">
        <is>
          <t>INE935A01035</t>
        </is>
      </c>
      <c r="C26" s="30" t="inlineStr">
        <is>
          <t>Pharmaceuticals &amp; Biotechnology</t>
        </is>
      </c>
      <c r="D26" s="13" t="n">
        <v>650000</v>
      </c>
      <c r="E26" s="14" t="n">
        <v>13228.8</v>
      </c>
      <c r="F26" s="15" t="n">
        <v>0.009900000000000001</v>
      </c>
      <c r="G26" s="15" t="n"/>
    </row>
    <row r="27">
      <c r="A27" s="12" t="inlineStr">
        <is>
          <t>Granules India Ltd.</t>
        </is>
      </c>
      <c r="B27" s="30" t="inlineStr">
        <is>
          <t>INE101D01020</t>
        </is>
      </c>
      <c r="C27" s="30" t="inlineStr">
        <is>
          <t>Pharmaceuticals &amp; Biotechnology</t>
        </is>
      </c>
      <c r="D27" s="13" t="n">
        <v>2209668</v>
      </c>
      <c r="E27" s="14" t="n">
        <v>13224.86</v>
      </c>
      <c r="F27" s="15" t="n">
        <v>0.009900000000000001</v>
      </c>
      <c r="G27" s="15" t="n"/>
    </row>
    <row r="28">
      <c r="A28" s="12" t="inlineStr">
        <is>
          <t>Titan Company Ltd.</t>
        </is>
      </c>
      <c r="B28" s="30" t="inlineStr">
        <is>
          <t>INE280A01028</t>
        </is>
      </c>
      <c r="C28" s="30" t="inlineStr">
        <is>
          <t>Consumer Durables</t>
        </is>
      </c>
      <c r="D28" s="13" t="n">
        <v>320990</v>
      </c>
      <c r="E28" s="14" t="n">
        <v>13004.91</v>
      </c>
      <c r="F28" s="15" t="n">
        <v>0.0097</v>
      </c>
      <c r="G28" s="15" t="n"/>
    </row>
    <row r="29">
      <c r="A29" s="12" t="inlineStr">
        <is>
          <t>Muthoot Finance Ltd.</t>
        </is>
      </c>
      <c r="B29" s="30" t="inlineStr">
        <is>
          <t>INE414G01012</t>
        </is>
      </c>
      <c r="C29" s="30" t="inlineStr">
        <is>
          <t>Finance</t>
        </is>
      </c>
      <c r="D29" s="13" t="n">
        <v>337902</v>
      </c>
      <c r="E29" s="14" t="n">
        <v>12879.81</v>
      </c>
      <c r="F29" s="15" t="n">
        <v>0.009599999999999999</v>
      </c>
      <c r="G29" s="15" t="n"/>
    </row>
    <row r="30">
      <c r="A30" s="12" t="inlineStr">
        <is>
          <t>Shriram Finance Ltd.</t>
        </is>
      </c>
      <c r="B30" s="30" t="inlineStr">
        <is>
          <t>INE721A01047</t>
        </is>
      </c>
      <c r="C30" s="30" t="inlineStr">
        <is>
          <t>Finance</t>
        </is>
      </c>
      <c r="D30" s="13" t="n">
        <v>1290080</v>
      </c>
      <c r="E30" s="14" t="n">
        <v>12851.78</v>
      </c>
      <c r="F30" s="15" t="n">
        <v>0.009599999999999999</v>
      </c>
      <c r="G30" s="15" t="n"/>
    </row>
    <row r="31">
      <c r="A31" s="12" t="inlineStr">
        <is>
          <t>GE Vernova T&amp;D India Limited</t>
        </is>
      </c>
      <c r="B31" s="30" t="inlineStr">
        <is>
          <t>INE200A01026</t>
        </is>
      </c>
      <c r="C31" s="30" t="inlineStr">
        <is>
          <t>Electrical Equipment</t>
        </is>
      </c>
      <c r="D31" s="13" t="n">
        <v>400000</v>
      </c>
      <c r="E31" s="14" t="n">
        <v>12530</v>
      </c>
      <c r="F31" s="15" t="n">
        <v>0.0094</v>
      </c>
      <c r="G31" s="15" t="n"/>
    </row>
    <row r="32">
      <c r="A32" s="12" t="inlineStr">
        <is>
          <t>NTPC Ltd.</t>
        </is>
      </c>
      <c r="B32" s="30" t="inlineStr">
        <is>
          <t>INE733E01010</t>
        </is>
      </c>
      <c r="C32" s="30" t="inlineStr">
        <is>
          <t>Power</t>
        </is>
      </c>
      <c r="D32" s="13" t="n">
        <v>3795804</v>
      </c>
      <c r="E32" s="14" t="n">
        <v>12509.07</v>
      </c>
      <c r="F32" s="15" t="n">
        <v>0.0094</v>
      </c>
      <c r="G32" s="15" t="n"/>
    </row>
    <row r="33">
      <c r="A33" s="12" t="inlineStr">
        <is>
          <t>Hindalco Industries Ltd.</t>
        </is>
      </c>
      <c r="B33" s="30" t="inlineStr">
        <is>
          <t>INE038A01020</t>
        </is>
      </c>
      <c r="C33" s="30" t="inlineStr">
        <is>
          <t>Non - Ferrous Metals</t>
        </is>
      </c>
      <c r="D33" s="13" t="n">
        <v>1372750</v>
      </c>
      <c r="E33" s="14" t="n">
        <v>12172.17</v>
      </c>
      <c r="F33" s="15" t="n">
        <v>0.0091</v>
      </c>
      <c r="G33" s="15" t="n"/>
    </row>
    <row r="34">
      <c r="A34" s="12" t="inlineStr">
        <is>
          <t>Vedanta Ltd.</t>
        </is>
      </c>
      <c r="B34" s="30" t="inlineStr">
        <is>
          <t>INE205A01025</t>
        </is>
      </c>
      <c r="C34" s="30" t="inlineStr">
        <is>
          <t>Diversified Metals</t>
        </is>
      </c>
      <c r="D34" s="13" t="n">
        <v>2000000</v>
      </c>
      <c r="E34" s="14" t="n">
        <v>12088</v>
      </c>
      <c r="F34" s="15" t="n">
        <v>0.008999999999999999</v>
      </c>
      <c r="G34" s="15" t="n"/>
    </row>
    <row r="35">
      <c r="A35" s="12" t="inlineStr">
        <is>
          <t>Asian Paints Ltd.</t>
        </is>
      </c>
      <c r="B35" s="30" t="inlineStr">
        <is>
          <t>INE021A01026</t>
        </is>
      </c>
      <c r="C35" s="30" t="inlineStr">
        <is>
          <t>Consumer Durables</t>
        </is>
      </c>
      <c r="D35" s="13" t="n">
        <v>422184</v>
      </c>
      <c r="E35" s="14" t="n">
        <v>11692.39</v>
      </c>
      <c r="F35" s="15" t="n">
        <v>0.008699999999999999</v>
      </c>
      <c r="G35" s="15" t="n"/>
    </row>
    <row r="36">
      <c r="A36" s="12" t="inlineStr">
        <is>
          <t>Premier Energies Ltd.</t>
        </is>
      </c>
      <c r="B36" s="30" t="inlineStr">
        <is>
          <t>INE0BS701011</t>
        </is>
      </c>
      <c r="C36" s="30" t="inlineStr">
        <is>
          <t>Electrical Equipment</t>
        </is>
      </c>
      <c r="D36" s="13" t="n">
        <v>1336335</v>
      </c>
      <c r="E36" s="14" t="n">
        <v>11253.95</v>
      </c>
      <c r="F36" s="15" t="n">
        <v>0.008399999999999999</v>
      </c>
      <c r="G36" s="15" t="n"/>
    </row>
    <row r="37">
      <c r="A37" s="12" t="inlineStr">
        <is>
          <t>Ultratech Cement Ltd.</t>
        </is>
      </c>
      <c r="B37" s="30" t="inlineStr">
        <is>
          <t>INE481G01011</t>
        </is>
      </c>
      <c r="C37" s="30" t="inlineStr">
        <is>
          <t>Cement &amp; Cement Products</t>
        </is>
      </c>
      <c r="D37" s="13" t="n">
        <v>91522</v>
      </c>
      <c r="E37" s="14" t="n">
        <v>10784.95</v>
      </c>
      <c r="F37" s="15" t="n">
        <v>0.0081</v>
      </c>
      <c r="G37" s="15" t="n"/>
    </row>
    <row r="38">
      <c r="A38" s="12" t="inlineStr">
        <is>
          <t>Eternal Ltd.</t>
        </is>
      </c>
      <c r="B38" s="30" t="inlineStr">
        <is>
          <t>INE758T01015</t>
        </is>
      </c>
      <c r="C38" s="30" t="inlineStr">
        <is>
          <t>Retailing</t>
        </is>
      </c>
      <c r="D38" s="13" t="n">
        <v>3751657</v>
      </c>
      <c r="E38" s="14" t="n">
        <v>10431.48</v>
      </c>
      <c r="F38" s="15" t="n">
        <v>0.0078</v>
      </c>
      <c r="G38" s="15" t="n"/>
    </row>
    <row r="39">
      <c r="A39" s="12" t="inlineStr">
        <is>
          <t>Apollo Hospitals Enterprise Ltd.</t>
        </is>
      </c>
      <c r="B39" s="30" t="inlineStr">
        <is>
          <t>INE437A01024</t>
        </is>
      </c>
      <c r="C39" s="30" t="inlineStr">
        <is>
          <t>Healthcare Services</t>
        </is>
      </c>
      <c r="D39" s="13" t="n">
        <v>147430</v>
      </c>
      <c r="E39" s="14" t="n">
        <v>10382.76</v>
      </c>
      <c r="F39" s="15" t="n">
        <v>0.0078</v>
      </c>
      <c r="G39" s="15" t="n"/>
    </row>
    <row r="40">
      <c r="A40" s="12" t="inlineStr">
        <is>
          <t>Cholamandalam Financial Holdings Ltd.</t>
        </is>
      </c>
      <c r="B40" s="30" t="inlineStr">
        <is>
          <t>INE149A01033</t>
        </is>
      </c>
      <c r="C40" s="30" t="inlineStr">
        <is>
          <t>Finance</t>
        </is>
      </c>
      <c r="D40" s="13" t="n">
        <v>558136</v>
      </c>
      <c r="E40" s="14" t="n">
        <v>10118.45</v>
      </c>
      <c r="F40" s="15" t="n">
        <v>0.0076</v>
      </c>
      <c r="G40" s="15" t="n"/>
    </row>
    <row r="41">
      <c r="A41" s="12" t="inlineStr">
        <is>
          <t>Hindustan Unilever Ltd.</t>
        </is>
      </c>
      <c r="B41" s="30" t="inlineStr">
        <is>
          <t>INE030A01027</t>
        </is>
      </c>
      <c r="C41" s="30" t="inlineStr">
        <is>
          <t>Diversified FMCG</t>
        </is>
      </c>
      <c r="D41" s="13" t="n">
        <v>434930</v>
      </c>
      <c r="E41" s="14" t="n">
        <v>10072.54</v>
      </c>
      <c r="F41" s="15" t="n">
        <v>0.0075</v>
      </c>
      <c r="G41" s="15" t="n"/>
    </row>
    <row r="42">
      <c r="A42" s="12" t="inlineStr">
        <is>
          <t>Pidilite Industries Ltd.</t>
        </is>
      </c>
      <c r="B42" s="30" t="inlineStr">
        <is>
          <t>INE318A01026</t>
        </is>
      </c>
      <c r="C42" s="30" t="inlineStr">
        <is>
          <t>Chemicals &amp; Petrochemicals</t>
        </is>
      </c>
      <c r="D42" s="13" t="n">
        <v>679312</v>
      </c>
      <c r="E42" s="14" t="n">
        <v>10070.12</v>
      </c>
      <c r="F42" s="15" t="n">
        <v>0.0075</v>
      </c>
      <c r="G42" s="15" t="n"/>
    </row>
    <row r="43">
      <c r="A43" s="12" t="inlineStr">
        <is>
          <t>Lupin Ltd.</t>
        </is>
      </c>
      <c r="B43" s="30" t="inlineStr">
        <is>
          <t>INE326A01037</t>
        </is>
      </c>
      <c r="C43" s="30" t="inlineStr">
        <is>
          <t>Pharmaceuticals &amp; Biotechnology</t>
        </is>
      </c>
      <c r="D43" s="13" t="n">
        <v>474318</v>
      </c>
      <c r="E43" s="14" t="n">
        <v>10005.74</v>
      </c>
      <c r="F43" s="15" t="n">
        <v>0.0075</v>
      </c>
      <c r="G43" s="15" t="n"/>
    </row>
    <row r="44">
      <c r="A44" s="12" t="inlineStr">
        <is>
          <t>Cholamandalam Investment &amp; Finance Company Ltd.</t>
        </is>
      </c>
      <c r="B44" s="30" t="inlineStr">
        <is>
          <t>INE121A01024</t>
        </is>
      </c>
      <c r="C44" s="30" t="inlineStr">
        <is>
          <t>Finance</t>
        </is>
      </c>
      <c r="D44" s="13" t="n">
        <v>582987</v>
      </c>
      <c r="E44" s="14" t="n">
        <v>9923.6</v>
      </c>
      <c r="F44" s="15" t="n">
        <v>0.0074</v>
      </c>
      <c r="G44" s="15" t="n"/>
    </row>
    <row r="45">
      <c r="A45" s="12" t="inlineStr">
        <is>
          <t>Hero MotoCorp Ltd.</t>
        </is>
      </c>
      <c r="B45" s="30" t="inlineStr">
        <is>
          <t>INE158A01026</t>
        </is>
      </c>
      <c r="C45" s="30" t="inlineStr">
        <is>
          <t>Automobiles</t>
        </is>
      </c>
      <c r="D45" s="13" t="n">
        <v>169443</v>
      </c>
      <c r="E45" s="14" t="n">
        <v>9778.559999999999</v>
      </c>
      <c r="F45" s="15" t="n">
        <v>0.0073</v>
      </c>
      <c r="G45" s="15" t="n"/>
    </row>
    <row r="46">
      <c r="A46" s="12" t="inlineStr">
        <is>
          <t>HDFC Life Insurance Company Ltd.</t>
        </is>
      </c>
      <c r="B46" s="30" t="inlineStr">
        <is>
          <t>INE795G01014</t>
        </is>
      </c>
      <c r="C46" s="30" t="inlineStr">
        <is>
          <t>Insurance</t>
        </is>
      </c>
      <c r="D46" s="13" t="n">
        <v>1291332</v>
      </c>
      <c r="E46" s="14" t="n">
        <v>9683.049999999999</v>
      </c>
      <c r="F46" s="15" t="n">
        <v>0.0072</v>
      </c>
      <c r="G46" s="15" t="n"/>
    </row>
    <row r="47">
      <c r="A47" s="12" t="inlineStr">
        <is>
          <t>Minda Corporation Ltd.</t>
        </is>
      </c>
      <c r="B47" s="30" t="inlineStr">
        <is>
          <t>INE842C01021</t>
        </is>
      </c>
      <c r="C47" s="30" t="inlineStr">
        <is>
          <t>Auto Components</t>
        </is>
      </c>
      <c r="D47" s="13" t="n">
        <v>1639058</v>
      </c>
      <c r="E47" s="14" t="n">
        <v>9409.83</v>
      </c>
      <c r="F47" s="15" t="n">
        <v>0.007</v>
      </c>
      <c r="G47" s="15" t="n"/>
    </row>
    <row r="48">
      <c r="A48" s="12" t="inlineStr">
        <is>
          <t>Marico Ltd.</t>
        </is>
      </c>
      <c r="B48" s="30" t="inlineStr">
        <is>
          <t>INE196A01026</t>
        </is>
      </c>
      <c r="C48" s="30" t="inlineStr">
        <is>
          <t>Agricultural Food &amp; other Products</t>
        </is>
      </c>
      <c r="D48" s="13" t="n">
        <v>1210179</v>
      </c>
      <c r="E48" s="14" t="n">
        <v>9083.6</v>
      </c>
      <c r="F48" s="15" t="n">
        <v>0.0068</v>
      </c>
      <c r="G48" s="15" t="n"/>
    </row>
    <row r="49">
      <c r="A49" s="12" t="inlineStr">
        <is>
          <t>Avenue Supermarts Ltd.</t>
        </is>
      </c>
      <c r="B49" s="30" t="inlineStr">
        <is>
          <t>INE192R01011</t>
        </is>
      </c>
      <c r="C49" s="30" t="inlineStr">
        <is>
          <t>Retailing</t>
        </is>
      </c>
      <c r="D49" s="13" t="n">
        <v>239272</v>
      </c>
      <c r="E49" s="14" t="n">
        <v>9049.75</v>
      </c>
      <c r="F49" s="15" t="n">
        <v>0.0068</v>
      </c>
      <c r="G49" s="15" t="n"/>
    </row>
    <row r="50">
      <c r="A50" s="12" t="inlineStr">
        <is>
          <t>Polycab India Ltd.</t>
        </is>
      </c>
      <c r="B50" s="30" t="inlineStr">
        <is>
          <t>INE455K01017</t>
        </is>
      </c>
      <c r="C50" s="30" t="inlineStr">
        <is>
          <t>Industrial Products</t>
        </is>
      </c>
      <c r="D50" s="13" t="n">
        <v>116802</v>
      </c>
      <c r="E50" s="14" t="n">
        <v>8899.139999999999</v>
      </c>
      <c r="F50" s="15" t="n">
        <v>0.0067</v>
      </c>
      <c r="G50" s="15" t="n"/>
    </row>
    <row r="51">
      <c r="A51" s="12" t="inlineStr">
        <is>
          <t>Britannia Industries Ltd.</t>
        </is>
      </c>
      <c r="B51" s="30" t="inlineStr">
        <is>
          <t>INE216A01030</t>
        </is>
      </c>
      <c r="C51" s="30" t="inlineStr">
        <is>
          <t>Food Products</t>
        </is>
      </c>
      <c r="D51" s="13" t="n">
        <v>145974</v>
      </c>
      <c r="E51" s="14" t="n">
        <v>8803.690000000001</v>
      </c>
      <c r="F51" s="15" t="n">
        <v>0.0066</v>
      </c>
      <c r="G51" s="15" t="n"/>
    </row>
    <row r="52">
      <c r="A52" s="12" t="inlineStr">
        <is>
          <t>Tata Steel Ltd.</t>
        </is>
      </c>
      <c r="B52" s="30" t="inlineStr">
        <is>
          <t>INE081A01020</t>
        </is>
      </c>
      <c r="C52" s="30" t="inlineStr">
        <is>
          <t>Ferrous Metals</t>
        </is>
      </c>
      <c r="D52" s="13" t="n">
        <v>4847349</v>
      </c>
      <c r="E52" s="14" t="n">
        <v>8729.110000000001</v>
      </c>
      <c r="F52" s="15" t="n">
        <v>0.0065</v>
      </c>
      <c r="G52" s="15" t="n"/>
    </row>
    <row r="53">
      <c r="A53" s="12" t="inlineStr">
        <is>
          <t>Kotak Mahindra Bank Ltd.</t>
        </is>
      </c>
      <c r="B53" s="30" t="inlineStr">
        <is>
          <t>INE237A01028</t>
        </is>
      </c>
      <c r="C53" s="30" t="inlineStr">
        <is>
          <t>Banks</t>
        </is>
      </c>
      <c r="D53" s="13" t="n">
        <v>395895</v>
      </c>
      <c r="E53" s="14" t="n">
        <v>8714.040000000001</v>
      </c>
      <c r="F53" s="15" t="n">
        <v>0.0065</v>
      </c>
      <c r="G53" s="15" t="n"/>
    </row>
    <row r="54">
      <c r="A54" s="12" t="inlineStr">
        <is>
          <t>Persistent Systems Ltd.</t>
        </is>
      </c>
      <c r="B54" s="30" t="inlineStr">
        <is>
          <t>INE262H01021</t>
        </is>
      </c>
      <c r="C54" s="30" t="inlineStr">
        <is>
          <t>IT - Software</t>
        </is>
      </c>
      <c r="D54" s="13" t="n">
        <v>138903</v>
      </c>
      <c r="E54" s="14" t="n">
        <v>8712</v>
      </c>
      <c r="F54" s="15" t="n">
        <v>0.0065</v>
      </c>
      <c r="G54" s="15" t="n"/>
    </row>
    <row r="55">
      <c r="A55" s="12" t="inlineStr">
        <is>
          <t>Craftsman Automation Ltd.</t>
        </is>
      </c>
      <c r="B55" s="30" t="inlineStr">
        <is>
          <t>INE00LO01017</t>
        </is>
      </c>
      <c r="C55" s="30" t="inlineStr">
        <is>
          <t>Auto Components</t>
        </is>
      </c>
      <c r="D55" s="13" t="n">
        <v>113007</v>
      </c>
      <c r="E55" s="14" t="n">
        <v>8689.67</v>
      </c>
      <c r="F55" s="15" t="n">
        <v>0.0065</v>
      </c>
      <c r="G55" s="15" t="n"/>
    </row>
    <row r="56">
      <c r="A56" s="12" t="inlineStr">
        <is>
          <t>IDFC First Bank Ltd.</t>
        </is>
      </c>
      <c r="B56" s="30" t="inlineStr">
        <is>
          <t>INE092T01019</t>
        </is>
      </c>
      <c r="C56" s="30" t="inlineStr">
        <is>
          <t>Banks</t>
        </is>
      </c>
      <c r="D56" s="13" t="n">
        <v>9884814</v>
      </c>
      <c r="E56" s="14" t="n">
        <v>8462.389999999999</v>
      </c>
      <c r="F56" s="15" t="n">
        <v>0.0063</v>
      </c>
      <c r="G56" s="15" t="n"/>
    </row>
    <row r="57">
      <c r="A57" s="12" t="inlineStr">
        <is>
          <t>Bajaj Finserv Ltd.</t>
        </is>
      </c>
      <c r="B57" s="30" t="inlineStr">
        <is>
          <t>INE918I01026</t>
        </is>
      </c>
      <c r="C57" s="30" t="inlineStr">
        <is>
          <t>Finance</t>
        </is>
      </c>
      <c r="D57" s="13" t="n">
        <v>391850</v>
      </c>
      <c r="E57" s="14" t="n">
        <v>7993.35</v>
      </c>
      <c r="F57" s="15" t="n">
        <v>0.006</v>
      </c>
      <c r="G57" s="15" t="n"/>
    </row>
    <row r="58">
      <c r="A58" s="12" t="inlineStr">
        <is>
          <t>Jyoti CNC Automation Ltd.</t>
        </is>
      </c>
      <c r="B58" s="30" t="inlineStr">
        <is>
          <t>INE980O01024</t>
        </is>
      </c>
      <c r="C58" s="30" t="inlineStr">
        <is>
          <t>Industrial Manufacturing</t>
        </is>
      </c>
      <c r="D58" s="13" t="n">
        <v>799458</v>
      </c>
      <c r="E58" s="14" t="n">
        <v>7909.04</v>
      </c>
      <c r="F58" s="15" t="n">
        <v>0.0059</v>
      </c>
      <c r="G58" s="15" t="n"/>
    </row>
    <row r="59">
      <c r="A59" s="12" t="inlineStr">
        <is>
          <t>RBL Bank Ltd.</t>
        </is>
      </c>
      <c r="B59" s="30" t="inlineStr">
        <is>
          <t>INE976G01028</t>
        </is>
      </c>
      <c r="C59" s="30" t="inlineStr">
        <is>
          <t>Banks</t>
        </is>
      </c>
      <c r="D59" s="13" t="n">
        <v>2500000</v>
      </c>
      <c r="E59" s="14" t="n">
        <v>7895</v>
      </c>
      <c r="F59" s="15" t="n">
        <v>0.0059</v>
      </c>
      <c r="G59" s="15" t="n"/>
    </row>
    <row r="60">
      <c r="A60" s="12" t="inlineStr">
        <is>
          <t>Indian Bank</t>
        </is>
      </c>
      <c r="B60" s="30" t="inlineStr">
        <is>
          <t>INE562A01011</t>
        </is>
      </c>
      <c r="C60" s="30" t="inlineStr">
        <is>
          <t>Banks</t>
        </is>
      </c>
      <c r="D60" s="13" t="n">
        <v>942107</v>
      </c>
      <c r="E60" s="14" t="n">
        <v>7887.79</v>
      </c>
      <c r="F60" s="15" t="n">
        <v>0.0059</v>
      </c>
      <c r="G60" s="15" t="n"/>
    </row>
    <row r="61">
      <c r="A61" s="12" t="inlineStr">
        <is>
          <t>Power Finance Corporation Ltd.</t>
        </is>
      </c>
      <c r="B61" s="30" t="inlineStr">
        <is>
          <t>INE134E01011</t>
        </is>
      </c>
      <c r="C61" s="30" t="inlineStr">
        <is>
          <t>Finance</t>
        </is>
      </c>
      <c r="D61" s="13" t="n">
        <v>2214816</v>
      </c>
      <c r="E61" s="14" t="n">
        <v>7871.46</v>
      </c>
      <c r="F61" s="15" t="n">
        <v>0.0059</v>
      </c>
      <c r="G61" s="15" t="n"/>
    </row>
    <row r="62">
      <c r="A62" s="12" t="inlineStr">
        <is>
          <t>SBI Life Insurance Company Ltd.</t>
        </is>
      </c>
      <c r="B62" s="30" t="inlineStr">
        <is>
          <t>INE123W01016</t>
        </is>
      </c>
      <c r="C62" s="30" t="inlineStr">
        <is>
          <t>Insurance</t>
        </is>
      </c>
      <c r="D62" s="13" t="n">
        <v>382720</v>
      </c>
      <c r="E62" s="14" t="n">
        <v>7787.97</v>
      </c>
      <c r="F62" s="15" t="n">
        <v>0.0058</v>
      </c>
      <c r="G62" s="15" t="n"/>
    </row>
    <row r="63">
      <c r="A63" s="12" t="inlineStr">
        <is>
          <t>Fortis Healthcare Ltd.</t>
        </is>
      </c>
      <c r="B63" s="30" t="inlineStr">
        <is>
          <t>INE061F01013</t>
        </is>
      </c>
      <c r="C63" s="30" t="inlineStr">
        <is>
          <t>Healthcare Services</t>
        </is>
      </c>
      <c r="D63" s="13" t="n">
        <v>849424</v>
      </c>
      <c r="E63" s="14" t="n">
        <v>7508.91</v>
      </c>
      <c r="F63" s="15" t="n">
        <v>0.0056</v>
      </c>
      <c r="G63" s="15" t="n"/>
    </row>
    <row r="64">
      <c r="A64" s="12" t="inlineStr">
        <is>
          <t>Indus Towers Ltd.</t>
        </is>
      </c>
      <c r="B64" s="30" t="inlineStr">
        <is>
          <t>INE121J01017</t>
        </is>
      </c>
      <c r="C64" s="30" t="inlineStr">
        <is>
          <t>Telecom - Services</t>
        </is>
      </c>
      <c r="D64" s="13" t="n">
        <v>1652998</v>
      </c>
      <c r="E64" s="14" t="n">
        <v>6921.93</v>
      </c>
      <c r="F64" s="15" t="n">
        <v>0.0052</v>
      </c>
      <c r="G64" s="15" t="n"/>
    </row>
    <row r="65">
      <c r="A65" s="12" t="inlineStr">
        <is>
          <t>InterGlobe Aviation Ltd.</t>
        </is>
      </c>
      <c r="B65" s="30" t="inlineStr">
        <is>
          <t>INE646L01027</t>
        </is>
      </c>
      <c r="C65" s="30" t="inlineStr">
        <is>
          <t>Transport Services</t>
        </is>
      </c>
      <c r="D65" s="13" t="n">
        <v>136607</v>
      </c>
      <c r="E65" s="14" t="n">
        <v>6911.63</v>
      </c>
      <c r="F65" s="15" t="n">
        <v>0.0052</v>
      </c>
      <c r="G65" s="15" t="n"/>
    </row>
    <row r="66">
      <c r="A66" s="12" t="inlineStr">
        <is>
          <t>Ather Energy Ltd.</t>
        </is>
      </c>
      <c r="B66" s="30" t="inlineStr">
        <is>
          <t>INE0LEZ01016</t>
        </is>
      </c>
      <c r="C66" s="30" t="inlineStr">
        <is>
          <t>Automobiles</t>
        </is>
      </c>
      <c r="D66" s="13" t="n">
        <v>791234</v>
      </c>
      <c r="E66" s="14" t="n">
        <v>5971.84</v>
      </c>
      <c r="F66" s="15" t="n">
        <v>0.0045</v>
      </c>
      <c r="G66" s="15" t="n"/>
    </row>
    <row r="67">
      <c r="A67" s="12" t="inlineStr">
        <is>
          <t>Hindustan Petroleum Corporation Ltd.</t>
        </is>
      </c>
      <c r="B67" s="30" t="inlineStr">
        <is>
          <t>INE094A01015</t>
        </is>
      </c>
      <c r="C67" s="30" t="inlineStr">
        <is>
          <t>Petroleum Products</t>
        </is>
      </c>
      <c r="D67" s="13" t="n">
        <v>1107605</v>
      </c>
      <c r="E67" s="14" t="n">
        <v>5527.5</v>
      </c>
      <c r="F67" s="15" t="n">
        <v>0.0041</v>
      </c>
      <c r="G67" s="15" t="n"/>
    </row>
    <row r="68">
      <c r="A68" s="12" t="inlineStr">
        <is>
          <t>Samvardhana Motherson International Ltd.</t>
        </is>
      </c>
      <c r="B68" s="30" t="inlineStr">
        <is>
          <t>INE775A01035</t>
        </is>
      </c>
      <c r="C68" s="30" t="inlineStr">
        <is>
          <t>Auto Components</t>
        </is>
      </c>
      <c r="D68" s="13" t="n">
        <v>4581912</v>
      </c>
      <c r="E68" s="14" t="n">
        <v>5495.55</v>
      </c>
      <c r="F68" s="15" t="n">
        <v>0.0041</v>
      </c>
      <c r="G68" s="15" t="n"/>
    </row>
    <row r="69">
      <c r="A69" s="12" t="inlineStr">
        <is>
          <t>REC Ltd.</t>
        </is>
      </c>
      <c r="B69" s="30" t="inlineStr">
        <is>
          <t>INE020B01018</t>
        </is>
      </c>
      <c r="C69" s="30" t="inlineStr">
        <is>
          <t>Finance</t>
        </is>
      </c>
      <c r="D69" s="13" t="n">
        <v>1502743</v>
      </c>
      <c r="E69" s="14" t="n">
        <v>5361.79</v>
      </c>
      <c r="F69" s="15" t="n">
        <v>0.004</v>
      </c>
      <c r="G69" s="15" t="n"/>
    </row>
    <row r="70">
      <c r="A70" s="12" t="inlineStr">
        <is>
          <t>Bharat Petroleum Corporation Ltd.</t>
        </is>
      </c>
      <c r="B70" s="30" t="inlineStr">
        <is>
          <t>INE029A01011</t>
        </is>
      </c>
      <c r="C70" s="30" t="inlineStr">
        <is>
          <t>Petroleum Products</t>
        </is>
      </c>
      <c r="D70" s="13" t="n">
        <v>1390719</v>
      </c>
      <c r="E70" s="14" t="n">
        <v>5340.36</v>
      </c>
      <c r="F70" s="15" t="n">
        <v>0.004</v>
      </c>
      <c r="G70" s="15" t="n"/>
    </row>
    <row r="71">
      <c r="A71" s="12" t="inlineStr">
        <is>
          <t>GAIL (India) Ltd.</t>
        </is>
      </c>
      <c r="B71" s="30" t="inlineStr">
        <is>
          <t>INE129A01019</t>
        </is>
      </c>
      <c r="C71" s="30" t="inlineStr">
        <is>
          <t>Gas</t>
        </is>
      </c>
      <c r="D71" s="13" t="n">
        <v>3074925</v>
      </c>
      <c r="E71" s="14" t="n">
        <v>5293.79</v>
      </c>
      <c r="F71" s="15" t="n">
        <v>0.004</v>
      </c>
      <c r="G71" s="15" t="n"/>
    </row>
    <row r="72">
      <c r="A72" s="12" t="inlineStr">
        <is>
          <t>Kaynes Technology India Ltd.</t>
        </is>
      </c>
      <c r="B72" s="30" t="inlineStr">
        <is>
          <t>INE918Z01012</t>
        </is>
      </c>
      <c r="C72" s="30" t="inlineStr">
        <is>
          <t>Industrial Manufacturing</t>
        </is>
      </c>
      <c r="D72" s="13" t="n">
        <v>131684</v>
      </c>
      <c r="E72" s="14" t="n">
        <v>5284.48</v>
      </c>
      <c r="F72" s="15" t="n">
        <v>0.004</v>
      </c>
      <c r="G72" s="15" t="n"/>
    </row>
    <row r="73">
      <c r="A73" s="12" t="inlineStr">
        <is>
          <t>Union Bank of India</t>
        </is>
      </c>
      <c r="B73" s="30" t="inlineStr">
        <is>
          <t>INE692A01016</t>
        </is>
      </c>
      <c r="C73" s="30" t="inlineStr">
        <is>
          <t>Banks</t>
        </is>
      </c>
      <c r="D73" s="13" t="n">
        <v>3394837</v>
      </c>
      <c r="E73" s="14" t="n">
        <v>5219.9</v>
      </c>
      <c r="F73" s="15" t="n">
        <v>0.0039</v>
      </c>
      <c r="G73" s="15" t="n"/>
    </row>
    <row r="74">
      <c r="A74" s="12" t="inlineStr">
        <is>
          <t>Abbott India Ltd.</t>
        </is>
      </c>
      <c r="B74" s="30" t="inlineStr">
        <is>
          <t>INE358A01014</t>
        </is>
      </c>
      <c r="C74" s="30" t="inlineStr">
        <is>
          <t>Pharmaceuticals &amp; Biotechnology</t>
        </is>
      </c>
      <c r="D74" s="13" t="n">
        <v>17911</v>
      </c>
      <c r="E74" s="14" t="n">
        <v>5198.67</v>
      </c>
      <c r="F74" s="15" t="n">
        <v>0.0039</v>
      </c>
      <c r="G74" s="15" t="n"/>
    </row>
    <row r="75">
      <c r="A75" s="12" t="inlineStr">
        <is>
          <t>Torrent Pharmaceuticals Ltd.</t>
        </is>
      </c>
      <c r="B75" s="30" t="inlineStr">
        <is>
          <t>INE685A01028</t>
        </is>
      </c>
      <c r="C75" s="30" t="inlineStr">
        <is>
          <t>Pharmaceuticals &amp; Biotechnology</t>
        </is>
      </c>
      <c r="D75" s="13" t="n">
        <v>133831</v>
      </c>
      <c r="E75" s="14" t="n">
        <v>5152.49</v>
      </c>
      <c r="F75" s="15" t="n">
        <v>0.0039</v>
      </c>
      <c r="G75" s="15" t="n"/>
    </row>
    <row r="76">
      <c r="A76" s="12" t="inlineStr">
        <is>
          <t>Punjab National Bank</t>
        </is>
      </c>
      <c r="B76" s="30" t="inlineStr">
        <is>
          <t>INE160A01022</t>
        </is>
      </c>
      <c r="C76" s="30" t="inlineStr">
        <is>
          <t>Banks</t>
        </is>
      </c>
      <c r="D76" s="13" t="n">
        <v>4130121</v>
      </c>
      <c r="E76" s="14" t="n">
        <v>5104</v>
      </c>
      <c r="F76" s="15" t="n">
        <v>0.0038</v>
      </c>
      <c r="G76" s="15" t="n"/>
    </row>
    <row r="77">
      <c r="A77" s="12" t="inlineStr">
        <is>
          <t>Dr. Reddy's Laboratories Ltd.</t>
        </is>
      </c>
      <c r="B77" s="30" t="inlineStr">
        <is>
          <t>INE089A01031</t>
        </is>
      </c>
      <c r="C77" s="30" t="inlineStr">
        <is>
          <t>Pharmaceuticals &amp; Biotechnology</t>
        </is>
      </c>
      <c r="D77" s="13" t="n">
        <v>391249</v>
      </c>
      <c r="E77" s="14" t="n">
        <v>4974.34</v>
      </c>
      <c r="F77" s="15" t="n">
        <v>0.0037</v>
      </c>
      <c r="G77" s="15" t="n"/>
    </row>
    <row r="78">
      <c r="A78" s="12" t="inlineStr">
        <is>
          <t>APL Apollo Tubes Ltd.</t>
        </is>
      </c>
      <c r="B78" s="30" t="inlineStr">
        <is>
          <t>INE702C01027</t>
        </is>
      </c>
      <c r="C78" s="30" t="inlineStr">
        <is>
          <t>Industrial Products</t>
        </is>
      </c>
      <c r="D78" s="13" t="n">
        <v>259804</v>
      </c>
      <c r="E78" s="14" t="n">
        <v>4972.65</v>
      </c>
      <c r="F78" s="15" t="n">
        <v>0.0037</v>
      </c>
      <c r="G78" s="15" t="n"/>
    </row>
    <row r="79">
      <c r="A79" s="12" t="inlineStr">
        <is>
          <t>Oil &amp; Natural Gas Corporation Ltd.</t>
        </is>
      </c>
      <c r="B79" s="30" t="inlineStr">
        <is>
          <t>INE213A01029</t>
        </is>
      </c>
      <c r="C79" s="30" t="inlineStr">
        <is>
          <t>Oil</t>
        </is>
      </c>
      <c r="D79" s="13" t="n">
        <v>2048618</v>
      </c>
      <c r="E79" s="14" t="n">
        <v>4924.47</v>
      </c>
      <c r="F79" s="15" t="n">
        <v>0.0037</v>
      </c>
      <c r="G79" s="15" t="n"/>
    </row>
    <row r="80">
      <c r="A80" s="12" t="inlineStr">
        <is>
          <t>CG Power and Industrial Solutions Ltd.</t>
        </is>
      </c>
      <c r="B80" s="30" t="inlineStr">
        <is>
          <t>INE067A01029</t>
        </is>
      </c>
      <c r="C80" s="30" t="inlineStr">
        <is>
          <t>Electrical Equipment</t>
        </is>
      </c>
      <c r="D80" s="13" t="n">
        <v>756284</v>
      </c>
      <c r="E80" s="14" t="n">
        <v>4899.96</v>
      </c>
      <c r="F80" s="15" t="n">
        <v>0.0037</v>
      </c>
      <c r="G80" s="15" t="n"/>
    </row>
    <row r="81">
      <c r="A81" s="12" t="inlineStr">
        <is>
          <t>360 One Wam Ltd.</t>
        </is>
      </c>
      <c r="B81" s="30" t="inlineStr">
        <is>
          <t>INE466L01038</t>
        </is>
      </c>
      <c r="C81" s="30" t="inlineStr">
        <is>
          <t>Capital Markets</t>
        </is>
      </c>
      <c r="D81" s="13" t="n">
        <v>400000</v>
      </c>
      <c r="E81" s="14" t="n">
        <v>4760</v>
      </c>
      <c r="F81" s="15" t="n">
        <v>0.0036</v>
      </c>
      <c r="G81" s="15" t="n"/>
    </row>
    <row r="82">
      <c r="A82" s="12" t="inlineStr">
        <is>
          <t>Mphasis Ltd.</t>
        </is>
      </c>
      <c r="B82" s="30" t="inlineStr">
        <is>
          <t>INE356A01018</t>
        </is>
      </c>
      <c r="C82" s="30" t="inlineStr">
        <is>
          <t>IT - Software</t>
        </is>
      </c>
      <c r="D82" s="13" t="n">
        <v>165877</v>
      </c>
      <c r="E82" s="14" t="n">
        <v>4629.96</v>
      </c>
      <c r="F82" s="15" t="n">
        <v>0.0035</v>
      </c>
      <c r="G82" s="15" t="n"/>
    </row>
    <row r="83">
      <c r="A83" s="12" t="inlineStr">
        <is>
          <t>Schaeffler India Ltd.</t>
        </is>
      </c>
      <c r="B83" s="30" t="inlineStr">
        <is>
          <t>INE513A01022</t>
        </is>
      </c>
      <c r="C83" s="30" t="inlineStr">
        <is>
          <t>Auto Components</t>
        </is>
      </c>
      <c r="D83" s="13" t="n">
        <v>117682</v>
      </c>
      <c r="E83" s="14" t="n">
        <v>4564.88</v>
      </c>
      <c r="F83" s="15" t="n">
        <v>0.0034</v>
      </c>
      <c r="G83" s="15" t="n"/>
    </row>
    <row r="84">
      <c r="A84" s="12" t="inlineStr">
        <is>
          <t>United Spirits Ltd.</t>
        </is>
      </c>
      <c r="B84" s="30" t="inlineStr">
        <is>
          <t>INE854D01024</t>
        </is>
      </c>
      <c r="C84" s="30" t="inlineStr">
        <is>
          <t>Beverages</t>
        </is>
      </c>
      <c r="D84" s="13" t="n">
        <v>295509</v>
      </c>
      <c r="E84" s="14" t="n">
        <v>4266.26</v>
      </c>
      <c r="F84" s="15" t="n">
        <v>0.0032</v>
      </c>
      <c r="G84" s="15" t="n"/>
    </row>
    <row r="85">
      <c r="A85" s="12" t="inlineStr">
        <is>
          <t>Max Healthcare Institute Ltd.</t>
        </is>
      </c>
      <c r="B85" s="30" t="inlineStr">
        <is>
          <t>INE027H01010</t>
        </is>
      </c>
      <c r="C85" s="30" t="inlineStr">
        <is>
          <t>Healthcare Services</t>
        </is>
      </c>
      <c r="D85" s="13" t="n">
        <v>400000</v>
      </c>
      <c r="E85" s="14" t="n">
        <v>4180.4</v>
      </c>
      <c r="F85" s="15" t="n">
        <v>0.0031</v>
      </c>
      <c r="G85" s="15" t="n"/>
    </row>
    <row r="86">
      <c r="A86" s="12" t="inlineStr">
        <is>
          <t>Brigade Enterprises Ltd.</t>
        </is>
      </c>
      <c r="B86" s="30" t="inlineStr">
        <is>
          <t>INE791I01019</t>
        </is>
      </c>
      <c r="C86" s="30" t="inlineStr">
        <is>
          <t>Realty</t>
        </is>
      </c>
      <c r="D86" s="13" t="n">
        <v>467233</v>
      </c>
      <c r="E86" s="14" t="n">
        <v>4135.01</v>
      </c>
      <c r="F86" s="15" t="n">
        <v>0.0031</v>
      </c>
      <c r="G86" s="15" t="n"/>
    </row>
    <row r="87">
      <c r="A87" s="12" t="inlineStr">
        <is>
          <t>Dixon Technologies (India) Ltd.</t>
        </is>
      </c>
      <c r="B87" s="30" t="inlineStr">
        <is>
          <t>INE935N01020</t>
        </is>
      </c>
      <c r="C87" s="30" t="inlineStr">
        <is>
          <t>Consumer Durables</t>
        </is>
      </c>
      <c r="D87" s="13" t="n">
        <v>31935</v>
      </c>
      <c r="E87" s="14" t="n">
        <v>3864.77</v>
      </c>
      <c r="F87" s="15" t="n">
        <v>0.0029</v>
      </c>
      <c r="G87" s="15" t="n"/>
    </row>
    <row r="88">
      <c r="A88" s="12" t="inlineStr">
        <is>
          <t>Trent Ltd.</t>
        </is>
      </c>
      <c r="B88" s="30" t="inlineStr">
        <is>
          <t>INE849A01020</t>
        </is>
      </c>
      <c r="C88" s="30" t="inlineStr">
        <is>
          <t>Retailing</t>
        </is>
      </c>
      <c r="D88" s="13" t="n">
        <v>86996</v>
      </c>
      <c r="E88" s="14" t="n">
        <v>3722.56</v>
      </c>
      <c r="F88" s="15" t="n">
        <v>0.0028</v>
      </c>
      <c r="G88" s="15" t="n"/>
    </row>
    <row r="89">
      <c r="A89" s="12" t="inlineStr">
        <is>
          <t>The Phoenix Mills Ltd.</t>
        </is>
      </c>
      <c r="B89" s="30" t="inlineStr">
        <is>
          <t>INE211B01039</t>
        </is>
      </c>
      <c r="C89" s="30" t="inlineStr">
        <is>
          <t>Realty</t>
        </is>
      </c>
      <c r="D89" s="13" t="n">
        <v>194355</v>
      </c>
      <c r="E89" s="14" t="n">
        <v>3602.37</v>
      </c>
      <c r="F89" s="15" t="n">
        <v>0.0027</v>
      </c>
      <c r="G89" s="15" t="n"/>
    </row>
    <row r="90">
      <c r="A90" s="12" t="inlineStr">
        <is>
          <t>Housing &amp; Urban Development Corp Ltd.</t>
        </is>
      </c>
      <c r="B90" s="30" t="inlineStr">
        <is>
          <t>INE031A01017</t>
        </is>
      </c>
      <c r="C90" s="30" t="inlineStr">
        <is>
          <t>Finance</t>
        </is>
      </c>
      <c r="D90" s="13" t="n">
        <v>1447668</v>
      </c>
      <c r="E90" s="14" t="n">
        <v>3302.57</v>
      </c>
      <c r="F90" s="15" t="n">
        <v>0.0025</v>
      </c>
      <c r="G90" s="15" t="n"/>
    </row>
    <row r="91">
      <c r="A91" s="12" t="inlineStr">
        <is>
          <t>Vishal Mega Mart Ltd</t>
        </is>
      </c>
      <c r="B91" s="30" t="inlineStr">
        <is>
          <t>INE01EA01019</t>
        </is>
      </c>
      <c r="C91" s="30" t="inlineStr">
        <is>
          <t>Retailing</t>
        </is>
      </c>
      <c r="D91" s="13" t="n">
        <v>2232587</v>
      </c>
      <c r="E91" s="14" t="n">
        <v>3044.58</v>
      </c>
      <c r="F91" s="15" t="n">
        <v>0.0023</v>
      </c>
      <c r="G91" s="15" t="n"/>
    </row>
    <row r="92">
      <c r="A92" s="12" t="inlineStr">
        <is>
          <t>Bharat Heavy Electricals Ltd.</t>
        </is>
      </c>
      <c r="B92" s="30" t="inlineStr">
        <is>
          <t>INE257A01026</t>
        </is>
      </c>
      <c r="C92" s="30" t="inlineStr">
        <is>
          <t>Electrical Equipment</t>
        </is>
      </c>
      <c r="D92" s="13" t="n">
        <v>1000000</v>
      </c>
      <c r="E92" s="14" t="n">
        <v>2874.5</v>
      </c>
      <c r="F92" s="15" t="n">
        <v>0.0021</v>
      </c>
      <c r="G92" s="15" t="n"/>
    </row>
    <row r="93">
      <c r="A93" s="12" t="inlineStr">
        <is>
          <t>PI Industries Ltd.</t>
        </is>
      </c>
      <c r="B93" s="30" t="inlineStr">
        <is>
          <t>INE603J01030</t>
        </is>
      </c>
      <c r="C93" s="30" t="inlineStr">
        <is>
          <t>Fertilizers &amp; Agrochemicals</t>
        </is>
      </c>
      <c r="D93" s="13" t="n">
        <v>77694</v>
      </c>
      <c r="E93" s="14" t="n">
        <v>2515.89</v>
      </c>
      <c r="F93" s="15" t="n">
        <v>0.0019</v>
      </c>
      <c r="G93" s="15" t="n"/>
    </row>
    <row r="94">
      <c r="A94" s="12" t="inlineStr">
        <is>
          <t>Life Insurance Corporation of India</t>
        </is>
      </c>
      <c r="B94" s="30" t="inlineStr">
        <is>
          <t>INE0J1Y01017</t>
        </is>
      </c>
      <c r="C94" s="30" t="inlineStr">
        <is>
          <t>Insurance</t>
        </is>
      </c>
      <c r="D94" s="13" t="n">
        <v>253076</v>
      </c>
      <c r="E94" s="14" t="n">
        <v>2163.55</v>
      </c>
      <c r="F94" s="15" t="n">
        <v>0.0016</v>
      </c>
      <c r="G94" s="15" t="n"/>
    </row>
    <row r="95">
      <c r="A95" s="12" t="inlineStr">
        <is>
          <t>ICICI Prudential Asset Mgmt Co Ltd.</t>
        </is>
      </c>
      <c r="B95" s="30" t="inlineStr">
        <is>
          <t>INE346A01027</t>
        </is>
      </c>
      <c r="C95" s="30" t="inlineStr">
        <is>
          <t>Capital Markets</t>
        </is>
      </c>
      <c r="D95" s="13" t="n">
        <v>72985</v>
      </c>
      <c r="E95" s="14" t="n">
        <v>1942.2</v>
      </c>
      <c r="F95" s="15" t="n">
        <v>0.0015</v>
      </c>
      <c r="G95" s="15" t="n"/>
    </row>
    <row r="96">
      <c r="A96" s="12" t="inlineStr">
        <is>
          <t>SJVN Ltd.</t>
        </is>
      </c>
      <c r="B96" s="30" t="inlineStr">
        <is>
          <t>INE002L01015</t>
        </is>
      </c>
      <c r="C96" s="30" t="inlineStr">
        <is>
          <t>Power</t>
        </is>
      </c>
      <c r="D96" s="13" t="n">
        <v>2449484</v>
      </c>
      <c r="E96" s="14" t="n">
        <v>1831.23</v>
      </c>
      <c r="F96" s="15" t="n">
        <v>0.0014</v>
      </c>
      <c r="G96" s="15" t="n"/>
    </row>
    <row r="97">
      <c r="A97" s="12" t="inlineStr">
        <is>
          <t>Aarti Industries Ltd.</t>
        </is>
      </c>
      <c r="B97" s="30" t="inlineStr">
        <is>
          <t>INE769A01020</t>
        </is>
      </c>
      <c r="C97" s="30" t="inlineStr">
        <is>
          <t>Chemicals &amp; Petrochemicals</t>
        </is>
      </c>
      <c r="D97" s="13" t="n">
        <v>394009</v>
      </c>
      <c r="E97" s="14" t="n">
        <v>1473.2</v>
      </c>
      <c r="F97" s="15" t="n">
        <v>0.0011</v>
      </c>
      <c r="G97" s="15" t="n"/>
    </row>
    <row r="98">
      <c r="A98" s="12" t="inlineStr">
        <is>
          <t>Tata Capital Ltd.</t>
        </is>
      </c>
      <c r="B98" s="30" t="inlineStr">
        <is>
          <t>INE976I01016</t>
        </is>
      </c>
      <c r="C98" s="30" t="inlineStr">
        <is>
          <t>Finance</t>
        </is>
      </c>
      <c r="D98" s="13" t="n">
        <v>306751</v>
      </c>
      <c r="E98" s="14" t="n">
        <v>1048.63</v>
      </c>
      <c r="F98" s="15" t="n">
        <v>0.0008</v>
      </c>
      <c r="G98" s="15" t="n"/>
    </row>
    <row r="99">
      <c r="A99" s="12" t="inlineStr">
        <is>
          <t>JSW Cement Ltd.</t>
        </is>
      </c>
      <c r="B99" s="30" t="inlineStr">
        <is>
          <t>INE718I01012</t>
        </is>
      </c>
      <c r="C99" s="30" t="inlineStr">
        <is>
          <t>Cement &amp; Cement Products</t>
        </is>
      </c>
      <c r="D99" s="13" t="n">
        <v>809163</v>
      </c>
      <c r="E99" s="14" t="n">
        <v>961.77</v>
      </c>
      <c r="F99" s="15" t="n">
        <v>0.0007</v>
      </c>
      <c r="G99" s="15" t="n"/>
    </row>
    <row r="100">
      <c r="A100" s="12" t="inlineStr">
        <is>
          <t>Indiqube Spaces Ltd.</t>
        </is>
      </c>
      <c r="B100" s="30" t="inlineStr">
        <is>
          <t>INE06ST01018</t>
        </is>
      </c>
      <c r="C100" s="30" t="inlineStr">
        <is>
          <t>Commercial Services &amp; Supplies</t>
        </is>
      </c>
      <c r="D100" s="13" t="n">
        <v>284549</v>
      </c>
      <c r="E100" s="14" t="n">
        <v>597.0700000000001</v>
      </c>
      <c r="F100" s="15" t="n">
        <v>0.0004</v>
      </c>
      <c r="G100" s="15" t="n"/>
    </row>
    <row r="101">
      <c r="A101" s="12" t="inlineStr">
        <is>
          <t>Page Industries Ltd.</t>
        </is>
      </c>
      <c r="B101" s="30" t="inlineStr">
        <is>
          <t>INE761H01022</t>
        </is>
      </c>
      <c r="C101" s="30" t="inlineStr">
        <is>
          <t>Textiles &amp; Apparels</t>
        </is>
      </c>
      <c r="D101" s="13" t="n">
        <v>1500</v>
      </c>
      <c r="E101" s="14" t="n">
        <v>540.6799999999999</v>
      </c>
      <c r="F101" s="15" t="n">
        <v>0.0004</v>
      </c>
      <c r="G101" s="15" t="n"/>
    </row>
    <row r="102">
      <c r="A102" s="12" t="inlineStr">
        <is>
          <t>Vikram Solar Ltd.</t>
        </is>
      </c>
      <c r="B102" s="30" t="inlineStr">
        <is>
          <t>INE078V01014</t>
        </is>
      </c>
      <c r="C102" s="30" t="inlineStr">
        <is>
          <t>Electrical Equipment</t>
        </is>
      </c>
      <c r="D102" s="13" t="n">
        <v>103908</v>
      </c>
      <c r="E102" s="14" t="n">
        <v>247.3</v>
      </c>
      <c r="F102" s="15" t="n">
        <v>0.0002</v>
      </c>
      <c r="G102" s="15" t="n"/>
    </row>
    <row r="103">
      <c r="A103" s="12" t="inlineStr">
        <is>
          <t>Orkla India Ltd.</t>
        </is>
      </c>
      <c r="B103" s="30" t="inlineStr">
        <is>
          <t>INE16NZ01023</t>
        </is>
      </c>
      <c r="C103" s="30" t="inlineStr">
        <is>
          <t>Food Products</t>
        </is>
      </c>
      <c r="D103" s="13" t="n">
        <v>11444</v>
      </c>
      <c r="E103" s="14" t="n">
        <v>72.66</v>
      </c>
      <c r="F103" s="15" t="n">
        <v>0.0001</v>
      </c>
      <c r="G103" s="15" t="n"/>
    </row>
    <row r="104">
      <c r="A104" s="12" t="inlineStr">
        <is>
          <t>KWALITY WALL'S INDIA LTD</t>
        </is>
      </c>
      <c r="B104" s="30" t="inlineStr">
        <is>
          <t>INE2KCE01013</t>
        </is>
      </c>
      <c r="C104" s="30" t="inlineStr">
        <is>
          <t>Food Products</t>
        </is>
      </c>
      <c r="D104" s="13" t="n">
        <v>434930</v>
      </c>
      <c r="E104" s="14" t="n">
        <v>174.84</v>
      </c>
      <c r="F104" s="15" t="n">
        <v>0.0001</v>
      </c>
      <c r="G104" s="15" t="n"/>
    </row>
    <row r="105">
      <c r="A105" s="12" t="inlineStr">
        <is>
          <t>BROOKFIELD INDIA REAL ESTATE TRUST</t>
        </is>
      </c>
      <c r="B105" s="30" t="inlineStr">
        <is>
          <t>INE0FDU25010</t>
        </is>
      </c>
      <c r="C105" s="30" t="inlineStr">
        <is>
          <t>Realty</t>
        </is>
      </c>
      <c r="D105" s="13" t="n">
        <v>267</v>
      </c>
      <c r="E105" s="14" t="n">
        <v>0.89</v>
      </c>
      <c r="F105" s="15" t="n">
        <v>0</v>
      </c>
      <c r="G105" s="15" t="n"/>
    </row>
    <row r="106">
      <c r="A106" s="16" t="inlineStr">
        <is>
          <t>Sub Total</t>
        </is>
      </c>
      <c r="B106" s="31" t="n"/>
      <c r="C106" s="31" t="n"/>
      <c r="D106" s="17" t="n"/>
      <c r="E106" s="37">
        <f>SUM(E8:E105)</f>
        <v/>
      </c>
      <c r="F106" s="38">
        <f>SUM(F8:F105)</f>
        <v/>
      </c>
      <c r="G106" s="20" t="n"/>
    </row>
    <row r="107">
      <c r="A107" s="16" t="n"/>
      <c r="B107" s="31" t="n"/>
      <c r="C107" s="31" t="n"/>
      <c r="D107" s="17" t="n"/>
      <c r="E107" s="41" t="n"/>
      <c r="F107" s="20" t="n"/>
      <c r="G107" s="20" t="n"/>
    </row>
    <row r="108">
      <c r="A108" s="16" t="inlineStr">
        <is>
          <t>(c ) Investment CCD</t>
        </is>
      </c>
      <c r="B108" s="30" t="n"/>
      <c r="C108" s="30" t="n"/>
      <c r="D108" s="13" t="n"/>
      <c r="E108" s="71" t="n"/>
      <c r="F108" s="72" t="n"/>
      <c r="G108" s="15" t="n"/>
    </row>
    <row r="109">
      <c r="A109" s="12" t="inlineStr">
        <is>
          <t>7.5% CHOLAMANDALM INV &amp; FIN CCD 30-09-26**</t>
        </is>
      </c>
      <c r="B109" s="30" t="inlineStr">
        <is>
          <t>INE121A08PJ0</t>
        </is>
      </c>
      <c r="C109" s="30" t="n"/>
      <c r="D109" s="13" t="n">
        <v>9000</v>
      </c>
      <c r="E109" s="14" t="n">
        <v>10709.86</v>
      </c>
      <c r="F109" s="15" t="n">
        <v>0.008</v>
      </c>
      <c r="G109" s="15" t="n">
        <v>0.072625</v>
      </c>
    </row>
    <row r="110">
      <c r="A110" s="12" t="inlineStr">
        <is>
          <t>6.5% SAMVARDHANA MOTHERSON CCD 20-09-27**</t>
        </is>
      </c>
      <c r="B110" s="30" t="inlineStr">
        <is>
          <t>INE775A08105</t>
        </is>
      </c>
      <c r="C110" s="30" t="n"/>
      <c r="D110" s="13" t="n">
        <v>4880</v>
      </c>
      <c r="E110" s="14" t="n">
        <v>4591.44</v>
      </c>
      <c r="F110" s="15" t="n">
        <v>0.0034</v>
      </c>
      <c r="G110" s="15" t="n">
        <v>0.10399</v>
      </c>
    </row>
    <row r="111">
      <c r="A111" s="16" t="inlineStr">
        <is>
          <t>Sub Total</t>
        </is>
      </c>
      <c r="B111" s="30" t="n"/>
      <c r="C111" s="30" t="n"/>
      <c r="D111" s="13" t="n"/>
      <c r="E111" s="37">
        <f>SUM(E109:E110)</f>
        <v/>
      </c>
      <c r="F111" s="38">
        <f>SUM(F109:F110)</f>
        <v/>
      </c>
      <c r="G111" s="20" t="n"/>
    </row>
    <row r="112">
      <c r="A112" s="16" t="n"/>
      <c r="B112" s="31" t="n"/>
      <c r="C112" s="31" t="n"/>
      <c r="D112" s="17" t="n"/>
      <c r="E112" s="41" t="n"/>
      <c r="F112" s="20" t="n"/>
      <c r="G112" s="20" t="n"/>
    </row>
    <row r="113">
      <c r="A113" s="21" t="inlineStr">
        <is>
          <t>TOTAL</t>
        </is>
      </c>
      <c r="B113" s="32" t="n"/>
      <c r="C113" s="32" t="n"/>
      <c r="D113" s="22" t="n"/>
      <c r="E113" s="27" t="n">
        <v>1084822.64</v>
      </c>
      <c r="F113" s="28" t="n">
        <v>0.8112999999999999</v>
      </c>
      <c r="G113" s="20" t="n"/>
    </row>
    <row r="114">
      <c r="A114" s="12" t="n"/>
      <c r="B114" s="30" t="n"/>
      <c r="C114" s="30" t="n"/>
      <c r="D114" s="13" t="n"/>
      <c r="E114" s="14" t="n"/>
      <c r="F114" s="15" t="n"/>
      <c r="G114" s="15" t="n"/>
    </row>
    <row r="115">
      <c r="A115" s="16" t="inlineStr">
        <is>
          <t>Derivatives</t>
        </is>
      </c>
      <c r="B115" s="30" t="n"/>
      <c r="C115" s="30" t="n"/>
      <c r="D115" s="13" t="n"/>
      <c r="E115" s="14" t="n"/>
      <c r="F115" s="15" t="n"/>
      <c r="G115" s="15" t="n"/>
    </row>
    <row r="116">
      <c r="A116" s="16" t="inlineStr">
        <is>
          <t>(a) Index/Stock Future</t>
        </is>
      </c>
      <c r="B116" s="30" t="n"/>
      <c r="C116" s="30" t="n"/>
      <c r="D116" s="13" t="n"/>
      <c r="E116" s="14" t="n"/>
      <c r="F116" s="15" t="n"/>
      <c r="G116" s="15" t="n"/>
    </row>
    <row r="117">
      <c r="A117" s="12" t="inlineStr">
        <is>
          <t>Page Industries Ltd.27/01/2026</t>
        </is>
      </c>
      <c r="B117" s="30" t="n"/>
      <c r="C117" s="30" t="inlineStr">
        <is>
          <t>Textiles &amp; Apparels</t>
        </is>
      </c>
      <c r="D117" s="13" t="n">
        <v>495</v>
      </c>
      <c r="E117" s="14" t="n">
        <v>178.42</v>
      </c>
      <c r="F117" s="15" t="n">
        <v>0.000133</v>
      </c>
      <c r="G117" s="15" t="n"/>
    </row>
    <row r="118">
      <c r="A118" s="12" t="inlineStr">
        <is>
          <t>NIFTY 27-Jan-2026</t>
        </is>
      </c>
      <c r="B118" s="30" t="n"/>
      <c r="C118" s="30" t="inlineStr">
        <is>
          <t>INDEX FUTURES</t>
        </is>
      </c>
      <c r="D118" s="44" t="n">
        <v>-149890</v>
      </c>
      <c r="E118" s="23" t="n">
        <v>-39415.52</v>
      </c>
      <c r="F118" s="24" t="n">
        <v>-0.029467</v>
      </c>
      <c r="G118" s="15" t="n"/>
    </row>
    <row r="119">
      <c r="A119" s="16" t="inlineStr">
        <is>
          <t>Sub Total</t>
        </is>
      </c>
      <c r="B119" s="31" t="n"/>
      <c r="C119" s="31" t="n"/>
      <c r="D119" s="17" t="n"/>
      <c r="E119" s="42" t="n">
        <v>-39237.1</v>
      </c>
      <c r="F119" s="43" t="n">
        <v>-0.029334</v>
      </c>
      <c r="G119" s="20" t="n"/>
    </row>
    <row r="120">
      <c r="A120" s="12" t="n"/>
      <c r="B120" s="30" t="n"/>
      <c r="C120" s="30" t="n"/>
      <c r="D120" s="13" t="n"/>
      <c r="E120" s="14" t="n"/>
      <c r="F120" s="15" t="n"/>
      <c r="G120" s="15" t="n"/>
    </row>
    <row r="121">
      <c r="A121" s="12" t="n"/>
      <c r="B121" s="30" t="n"/>
      <c r="C121" s="30" t="n"/>
      <c r="D121" s="13" t="n"/>
      <c r="E121" s="14" t="n"/>
      <c r="F121" s="15" t="n"/>
      <c r="G121" s="15" t="n"/>
    </row>
    <row r="122">
      <c r="A122" s="12" t="n"/>
      <c r="B122" s="30" t="n"/>
      <c r="C122" s="30" t="n"/>
      <c r="D122" s="13" t="n"/>
      <c r="E122" s="14" t="n"/>
      <c r="F122" s="15" t="n"/>
      <c r="G122" s="15" t="n"/>
    </row>
    <row r="123">
      <c r="A123" s="21" t="inlineStr">
        <is>
          <t>TOTAL</t>
        </is>
      </c>
      <c r="B123" s="32" t="n"/>
      <c r="C123" s="32" t="n"/>
      <c r="D123" s="22" t="n"/>
      <c r="E123" s="45" t="n">
        <v>-39237.1</v>
      </c>
      <c r="F123" s="46" t="n">
        <v>-0.029334</v>
      </c>
      <c r="G123" s="20" t="n"/>
    </row>
    <row r="124">
      <c r="A124" s="12" t="n"/>
      <c r="B124" s="30" t="n"/>
      <c r="C124" s="30" t="n"/>
      <c r="D124" s="13" t="n"/>
      <c r="E124" s="14" t="n"/>
      <c r="F124" s="15" t="n"/>
      <c r="G124" s="15" t="n"/>
    </row>
    <row r="125">
      <c r="A125" s="16" t="inlineStr">
        <is>
          <t>Debt Instruments</t>
        </is>
      </c>
      <c r="B125" s="30" t="n"/>
      <c r="C125" s="30" t="n"/>
      <c r="D125" s="13" t="n"/>
      <c r="E125" s="14" t="n"/>
      <c r="F125" s="15" t="n"/>
      <c r="G125" s="15" t="n"/>
    </row>
    <row r="126">
      <c r="A126" s="16" t="inlineStr">
        <is>
          <t>(a)Listed / Awaiting listing on stock Exchanges</t>
        </is>
      </c>
      <c r="B126" s="30" t="n"/>
      <c r="C126" s="30" t="n"/>
      <c r="D126" s="13" t="n"/>
      <c r="E126" s="14" t="n"/>
      <c r="F126" s="15" t="n"/>
      <c r="G126" s="15" t="n"/>
    </row>
    <row r="127">
      <c r="A127" s="12" t="inlineStr">
        <is>
          <t>7.65% HDB FIN SERV NCD 10-09-27</t>
        </is>
      </c>
      <c r="B127" s="30" t="inlineStr">
        <is>
          <t>INE756I07EJ2</t>
        </is>
      </c>
      <c r="C127" s="30" t="inlineStr">
        <is>
          <t>CRISIL AAA</t>
        </is>
      </c>
      <c r="D127" s="13" t="n">
        <v>16000000</v>
      </c>
      <c r="E127" s="14" t="n">
        <v>16112.1</v>
      </c>
      <c r="F127" s="15" t="n">
        <v>0.012</v>
      </c>
      <c r="G127" s="15" t="n">
        <v>0.0716</v>
      </c>
    </row>
    <row r="128">
      <c r="A128" s="12" t="inlineStr">
        <is>
          <t>7.3789% ADITYA BIRLA CAP SR B2 14-02-28**</t>
        </is>
      </c>
      <c r="B128" s="30" t="inlineStr">
        <is>
          <t>INE674K07036</t>
        </is>
      </c>
      <c r="C128" s="30" t="inlineStr">
        <is>
          <t>CRISIL AAA</t>
        </is>
      </c>
      <c r="D128" s="13" t="n">
        <v>15000000</v>
      </c>
      <c r="E128" s="14" t="n">
        <v>15004.44</v>
      </c>
      <c r="F128" s="15" t="n">
        <v>0.0112</v>
      </c>
      <c r="G128" s="15" t="n">
        <v>0.073577</v>
      </c>
    </row>
    <row r="129">
      <c r="A129" s="12" t="inlineStr">
        <is>
          <t>7.99% HDB FIN SR A1 FX 189 NCD R16-03-26</t>
        </is>
      </c>
      <c r="B129" s="30" t="inlineStr">
        <is>
          <t>INE756I07EO2</t>
        </is>
      </c>
      <c r="C129" s="30" t="inlineStr">
        <is>
          <t>CRISIL AAA</t>
        </is>
      </c>
      <c r="D129" s="13" t="n">
        <v>10000000</v>
      </c>
      <c r="E129" s="14" t="n">
        <v>10022.6</v>
      </c>
      <c r="F129" s="15" t="n">
        <v>0.0075</v>
      </c>
      <c r="G129" s="15" t="n">
        <v>0.064498</v>
      </c>
    </row>
    <row r="130">
      <c r="A130" s="12" t="inlineStr">
        <is>
          <t>7.70% PFC SR BS227A NCD RED 15-09-2026**</t>
        </is>
      </c>
      <c r="B130" s="30" t="inlineStr">
        <is>
          <t>INE134E08MK0</t>
        </is>
      </c>
      <c r="C130" s="30" t="inlineStr">
        <is>
          <t>CRISIL AAA</t>
        </is>
      </c>
      <c r="D130" s="13" t="n">
        <v>7500000</v>
      </c>
      <c r="E130" s="14" t="n">
        <v>7548.68</v>
      </c>
      <c r="F130" s="15" t="n">
        <v>0.0056</v>
      </c>
      <c r="G130" s="15" t="n">
        <v>0.06745</v>
      </c>
    </row>
    <row r="131">
      <c r="A131" s="12" t="inlineStr">
        <is>
          <t>7.59% POWER FIN NCD SR 221B R 17-01-2028**</t>
        </is>
      </c>
      <c r="B131" s="30" t="inlineStr">
        <is>
          <t>INE134E08LX5</t>
        </is>
      </c>
      <c r="C131" s="30" t="inlineStr">
        <is>
          <t>CRISIL AAA</t>
        </is>
      </c>
      <c r="D131" s="13" t="n">
        <v>5000000</v>
      </c>
      <c r="E131" s="14" t="n">
        <v>5072.98</v>
      </c>
      <c r="F131" s="15" t="n">
        <v>0.0038</v>
      </c>
      <c r="G131" s="15" t="n">
        <v>0.06805</v>
      </c>
    </row>
    <row r="132">
      <c r="A132" s="12" t="inlineStr">
        <is>
          <t>7.35%BHARTI TELECO SRXXV 15-10-27**</t>
        </is>
      </c>
      <c r="B132" s="30" t="inlineStr">
        <is>
          <t>INE403D08272</t>
        </is>
      </c>
      <c r="C132" s="30" t="inlineStr">
        <is>
          <t>CRISIL AAA</t>
        </is>
      </c>
      <c r="D132" s="13" t="n">
        <v>5000000</v>
      </c>
      <c r="E132" s="14" t="n">
        <v>4986.48</v>
      </c>
      <c r="F132" s="15" t="n">
        <v>0.0037</v>
      </c>
      <c r="G132" s="15" t="n">
        <v>0.07489899999999999</v>
      </c>
    </row>
    <row r="133">
      <c r="A133" s="12" t="inlineStr">
        <is>
          <t>7.40% BHARTI TELE XXVIII 01-02-29</t>
        </is>
      </c>
      <c r="B133" s="30" t="inlineStr">
        <is>
          <t>INE403D08298</t>
        </is>
      </c>
      <c r="C133" s="30" t="inlineStr">
        <is>
          <t>CRISIL AAA</t>
        </is>
      </c>
      <c r="D133" s="13" t="n">
        <v>5000000</v>
      </c>
      <c r="E133" s="14" t="n">
        <v>4976.38</v>
      </c>
      <c r="F133" s="15" t="n">
        <v>0.0037</v>
      </c>
      <c r="G133" s="15" t="n">
        <v>0.075838</v>
      </c>
    </row>
    <row r="134">
      <c r="A134" s="12" t="inlineStr">
        <is>
          <t>8.2% IND GR TRU SR V CAT III&amp;IV 06-05-31**</t>
        </is>
      </c>
      <c r="B134" s="30" t="inlineStr">
        <is>
          <t>INE219X07264</t>
        </is>
      </c>
      <c r="C134" s="30" t="inlineStr">
        <is>
          <t>CRISIL AAA</t>
        </is>
      </c>
      <c r="D134" s="13" t="n">
        <v>2500000</v>
      </c>
      <c r="E134" s="14" t="n">
        <v>2586.25</v>
      </c>
      <c r="F134" s="15" t="n">
        <v>0.0019</v>
      </c>
      <c r="G134" s="15" t="n">
        <v>0.0738</v>
      </c>
    </row>
    <row r="135">
      <c r="A135" s="12" t="inlineStr">
        <is>
          <t>8.1701% ABHFL SR D1 NCD 25-08-27**</t>
        </is>
      </c>
      <c r="B135" s="30" t="inlineStr">
        <is>
          <t>INE831R07466</t>
        </is>
      </c>
      <c r="C135" s="30" t="inlineStr">
        <is>
          <t>ICRA AAA</t>
        </is>
      </c>
      <c r="D135" s="13" t="n">
        <v>2500000</v>
      </c>
      <c r="E135" s="14" t="n">
        <v>2538.68</v>
      </c>
      <c r="F135" s="15" t="n">
        <v>0.0019</v>
      </c>
      <c r="G135" s="15" t="n">
        <v>0.07112499999999999</v>
      </c>
    </row>
    <row r="136">
      <c r="A136" s="12" t="inlineStr">
        <is>
          <t>8.29% AXIS FIN SR 01 NCD R 19-08-27</t>
        </is>
      </c>
      <c r="B136" s="30" t="inlineStr">
        <is>
          <t>INE891K07978</t>
        </is>
      </c>
      <c r="C136" s="30" t="inlineStr">
        <is>
          <t>CARE AAA</t>
        </is>
      </c>
      <c r="D136" s="13" t="n">
        <v>1000000</v>
      </c>
      <c r="E136" s="14" t="n">
        <v>1014.64</v>
      </c>
      <c r="F136" s="15" t="n">
        <v>0.0008</v>
      </c>
      <c r="G136" s="15" t="n">
        <v>0.0726</v>
      </c>
    </row>
    <row r="137">
      <c r="A137" s="16" t="inlineStr">
        <is>
          <t>Sub Total</t>
        </is>
      </c>
      <c r="B137" s="31" t="n"/>
      <c r="C137" s="31" t="n"/>
      <c r="D137" s="17" t="n"/>
      <c r="E137" s="37">
        <f>SUM(E127:E136)</f>
        <v/>
      </c>
      <c r="F137" s="38">
        <f>SUM(F127:F136)</f>
        <v/>
      </c>
      <c r="G137" s="20" t="n"/>
    </row>
    <row r="138">
      <c r="A138" s="12" t="n"/>
      <c r="B138" s="30" t="n"/>
      <c r="C138" s="30" t="n"/>
      <c r="D138" s="13" t="n"/>
      <c r="E138" s="14" t="n"/>
      <c r="F138" s="15" t="n"/>
      <c r="G138" s="15" t="n"/>
    </row>
    <row r="139">
      <c r="A139" s="16" t="inlineStr">
        <is>
          <t>Government Securities</t>
        </is>
      </c>
      <c r="B139" s="30" t="n"/>
      <c r="C139" s="30" t="n"/>
      <c r="D139" s="13" t="n"/>
      <c r="E139" s="14" t="n"/>
      <c r="F139" s="15" t="n"/>
      <c r="G139" s="15" t="n"/>
    </row>
    <row r="140">
      <c r="A140" s="12" t="inlineStr">
        <is>
          <t>7.10% GOVT OF INDIA RED 18-04-2029</t>
        </is>
      </c>
      <c r="B140" s="30" t="inlineStr">
        <is>
          <t>IN0020220011</t>
        </is>
      </c>
      <c r="C140" s="30" t="inlineStr">
        <is>
          <t>SOVEREIGN</t>
        </is>
      </c>
      <c r="D140" s="13" t="n">
        <v>9500000</v>
      </c>
      <c r="E140" s="14" t="n">
        <v>9799.76</v>
      </c>
      <c r="F140" s="15" t="n">
        <v>0.0073</v>
      </c>
      <c r="G140" s="15" t="n">
        <v>0.06117</v>
      </c>
    </row>
    <row r="141">
      <c r="A141" s="12" t="inlineStr">
        <is>
          <t>6.54% GOVT OF INDIA RED 17-01-2032</t>
        </is>
      </c>
      <c r="B141" s="30" t="inlineStr">
        <is>
          <t>IN0020210244</t>
        </is>
      </c>
      <c r="C141" s="30" t="inlineStr">
        <is>
          <t>SOVEREIGN</t>
        </is>
      </c>
      <c r="D141" s="13" t="n">
        <v>7500000</v>
      </c>
      <c r="E141" s="14" t="n">
        <v>7492.52</v>
      </c>
      <c r="F141" s="15" t="n">
        <v>0.0056</v>
      </c>
      <c r="G141" s="15" t="n">
        <v>0.06666999999999999</v>
      </c>
    </row>
    <row r="142">
      <c r="A142" s="12" t="inlineStr">
        <is>
          <t>5.74% GOVT OF INDIA RED 15-11-2026</t>
        </is>
      </c>
      <c r="B142" s="30" t="inlineStr">
        <is>
          <t>IN0020210186</t>
        </is>
      </c>
      <c r="C142" s="30" t="inlineStr">
        <is>
          <t>SOVEREIGN</t>
        </is>
      </c>
      <c r="D142" s="13" t="n">
        <v>500000</v>
      </c>
      <c r="E142" s="14" t="n">
        <v>500.59</v>
      </c>
      <c r="F142" s="15" t="n">
        <v>0.0004</v>
      </c>
      <c r="G142" s="15" t="n">
        <v>0.056687</v>
      </c>
    </row>
    <row r="143">
      <c r="A143" s="16" t="inlineStr">
        <is>
          <t>Sub Total</t>
        </is>
      </c>
      <c r="B143" s="31" t="n"/>
      <c r="C143" s="31" t="n"/>
      <c r="D143" s="17" t="n"/>
      <c r="E143" s="37" t="n">
        <v>17792.87</v>
      </c>
      <c r="F143" s="38" t="n">
        <v>0.0133</v>
      </c>
      <c r="G143" s="20" t="n"/>
    </row>
    <row r="144">
      <c r="A144" s="12" t="n"/>
      <c r="B144" s="30" t="n"/>
      <c r="C144" s="30" t="n"/>
      <c r="D144" s="13" t="n"/>
      <c r="E144" s="14" t="n"/>
      <c r="F144" s="15" t="n"/>
      <c r="G144" s="15" t="n"/>
    </row>
    <row r="145">
      <c r="A145" s="16" t="inlineStr">
        <is>
          <t>(b)Privately Placed/Unlisted</t>
        </is>
      </c>
      <c r="B145" s="30" t="n"/>
      <c r="C145" s="30" t="n"/>
      <c r="D145" s="13" t="n"/>
      <c r="E145" s="14" t="n"/>
      <c r="F145" s="15" t="n"/>
      <c r="G145" s="15" t="n"/>
    </row>
    <row r="146">
      <c r="A146" s="16" t="inlineStr">
        <is>
          <t>Sub Total</t>
        </is>
      </c>
      <c r="B146" s="30" t="n"/>
      <c r="C146" s="30" t="n"/>
      <c r="D146" s="13" t="n"/>
      <c r="E146" s="39" t="inlineStr">
        <is>
          <t>NIL</t>
        </is>
      </c>
      <c r="F146" s="40" t="inlineStr">
        <is>
          <t>NIL</t>
        </is>
      </c>
      <c r="G146" s="15" t="n"/>
    </row>
    <row r="147">
      <c r="A147" s="12" t="n"/>
      <c r="B147" s="30" t="n"/>
      <c r="C147" s="30" t="n"/>
      <c r="D147" s="13" t="n"/>
      <c r="E147" s="14" t="n"/>
      <c r="F147" s="15" t="n"/>
      <c r="G147" s="15" t="n"/>
    </row>
    <row r="148">
      <c r="A148" s="16" t="inlineStr">
        <is>
          <t>(c)Securitised Debt Instruments</t>
        </is>
      </c>
      <c r="B148" s="30" t="n"/>
      <c r="C148" s="30" t="n"/>
      <c r="D148" s="13" t="n"/>
      <c r="E148" s="14" t="n"/>
      <c r="F148" s="15" t="n"/>
      <c r="G148" s="15" t="n"/>
    </row>
    <row r="149">
      <c r="A149" s="16" t="inlineStr">
        <is>
          <t>Sub Total</t>
        </is>
      </c>
      <c r="B149" s="30" t="n"/>
      <c r="C149" s="30" t="n"/>
      <c r="D149" s="13" t="n"/>
      <c r="E149" s="39" t="inlineStr">
        <is>
          <t>NIL</t>
        </is>
      </c>
      <c r="F149" s="40" t="inlineStr">
        <is>
          <t>NIL</t>
        </is>
      </c>
      <c r="G149" s="15" t="n"/>
    </row>
    <row r="150">
      <c r="A150" s="16" t="n"/>
      <c r="B150" s="30" t="n"/>
      <c r="C150" s="30" t="n"/>
      <c r="D150" s="13" t="n"/>
      <c r="E150" s="62" t="n"/>
      <c r="F150" s="63" t="n"/>
      <c r="G150" s="15" t="n"/>
    </row>
    <row r="151">
      <c r="A151" s="60" t="n"/>
      <c r="B151" s="31" t="n"/>
      <c r="C151" s="31" t="n"/>
      <c r="D151" s="17" t="n"/>
      <c r="E151" s="41" t="n"/>
      <c r="F151" s="20" t="n"/>
      <c r="G151" s="20" t="n"/>
    </row>
    <row r="152">
      <c r="A152" s="60" t="inlineStr">
        <is>
          <t>(d) Non-convertible Preference share</t>
        </is>
      </c>
      <c r="B152" s="30" t="n"/>
      <c r="C152" s="30" t="n"/>
      <c r="D152" s="13" t="n"/>
      <c r="E152" s="14" t="n"/>
      <c r="F152" s="15" t="n"/>
      <c r="G152" s="15" t="n"/>
    </row>
    <row r="153">
      <c r="A153" s="60" t="inlineStr">
        <is>
          <t>Listed / Awaiting listing on Stock Exchanges</t>
        </is>
      </c>
      <c r="B153" s="30" t="n"/>
      <c r="C153" s="30" t="n"/>
      <c r="D153" s="13" t="n"/>
      <c r="E153" s="14" t="n"/>
      <c r="F153" s="15" t="n"/>
      <c r="G153" s="15" t="n"/>
    </row>
    <row r="154">
      <c r="A154" s="12" t="inlineStr">
        <is>
          <t>6% TVS MOTOR CO LTD NCRPS 01-09-2026</t>
        </is>
      </c>
      <c r="B154" s="30" t="inlineStr">
        <is>
          <t>INE494B04019</t>
        </is>
      </c>
      <c r="C154" s="30" t="inlineStr">
        <is>
          <t>Automobiles</t>
        </is>
      </c>
      <c r="D154" s="13" t="n">
        <v>2808904</v>
      </c>
      <c r="E154" s="14" t="n">
        <v>286.11</v>
      </c>
      <c r="F154" s="15" t="n">
        <v>0.0002</v>
      </c>
      <c r="G154" s="15" t="n">
        <v>0.06105</v>
      </c>
    </row>
    <row r="155">
      <c r="A155" s="16" t="inlineStr">
        <is>
          <t>Sub Total</t>
        </is>
      </c>
      <c r="B155" s="31" t="n"/>
      <c r="C155" s="31" t="n"/>
      <c r="D155" s="17" t="n"/>
      <c r="E155" s="37" t="n">
        <v>286.11</v>
      </c>
      <c r="F155" s="38" t="n">
        <v>0.0002</v>
      </c>
      <c r="G155" s="20" t="n"/>
    </row>
    <row r="156">
      <c r="A156" s="16" t="n"/>
      <c r="B156" s="30" t="n"/>
      <c r="C156" s="30" t="n"/>
      <c r="D156" s="13" t="n"/>
      <c r="E156" s="62" t="n"/>
      <c r="F156" s="63" t="n"/>
      <c r="G156" s="15" t="n"/>
    </row>
    <row r="157">
      <c r="A157" s="12" t="n"/>
      <c r="B157" s="30" t="n"/>
      <c r="C157" s="30" t="n"/>
      <c r="D157" s="13" t="n"/>
      <c r="E157" s="14" t="n"/>
      <c r="F157" s="15" t="n"/>
      <c r="G157" s="15" t="n"/>
    </row>
    <row r="158">
      <c r="A158" s="21" t="inlineStr">
        <is>
          <t>TOTAL</t>
        </is>
      </c>
      <c r="B158" s="32" t="n"/>
      <c r="C158" s="32" t="n"/>
      <c r="D158" s="22" t="n"/>
      <c r="E158" s="18" t="n">
        <v>87942.20999999999</v>
      </c>
      <c r="F158" s="19" t="n">
        <v>0.06560000000000001</v>
      </c>
      <c r="G158" s="20" t="n"/>
    </row>
    <row r="159">
      <c r="A159" s="12" t="n"/>
      <c r="B159" s="30" t="n"/>
      <c r="C159" s="30" t="n"/>
      <c r="D159" s="13" t="n"/>
      <c r="E159" s="14" t="n"/>
      <c r="F159" s="15" t="n"/>
      <c r="G159" s="15" t="n"/>
    </row>
    <row r="160">
      <c r="A160" s="12" t="n"/>
      <c r="B160" s="30" t="n"/>
      <c r="C160" s="30" t="n"/>
      <c r="D160" s="13" t="n"/>
      <c r="E160" s="14" t="n"/>
      <c r="F160" s="15" t="n"/>
      <c r="G160" s="15" t="n"/>
    </row>
    <row r="161">
      <c r="A161" s="16" t="inlineStr">
        <is>
          <t>Investment in Mutual fund</t>
        </is>
      </c>
      <c r="B161" s="30" t="n"/>
      <c r="C161" s="30" t="n"/>
      <c r="D161" s="13" t="n"/>
      <c r="E161" s="14" t="n"/>
      <c r="F161" s="15" t="n"/>
      <c r="G161" s="15" t="n"/>
    </row>
    <row r="162">
      <c r="A162" s="12" t="inlineStr">
        <is>
          <t>EDELWEISS LIQUID FUND - DIRECT PL -GR</t>
        </is>
      </c>
      <c r="B162" s="30" t="inlineStr">
        <is>
          <t>INF754K01GM4</t>
        </is>
      </c>
      <c r="C162" s="30" t="n"/>
      <c r="D162" s="13" t="n">
        <v>859611.665</v>
      </c>
      <c r="E162" s="14" t="n">
        <v>30166.29</v>
      </c>
      <c r="F162" s="15" t="n">
        <v>0.0226</v>
      </c>
      <c r="G162" s="15" t="n"/>
    </row>
    <row r="163">
      <c r="A163" s="12" t="inlineStr">
        <is>
          <t>EDEL CRI IBX AAA FIN S JN 28-DIRECT-GR</t>
        </is>
      </c>
      <c r="B163" s="30" t="inlineStr">
        <is>
          <t>INF754K01TP0</t>
        </is>
      </c>
      <c r="C163" s="30" t="n"/>
      <c r="D163" s="13" t="n">
        <v>17103833.9753</v>
      </c>
      <c r="E163" s="14" t="n">
        <v>1871.33</v>
      </c>
      <c r="F163" s="15" t="n">
        <v>0.0014</v>
      </c>
      <c r="G163" s="15" t="n"/>
    </row>
    <row r="164">
      <c r="A164" s="12" t="inlineStr">
        <is>
          <t>EDEL CRIS-IBX AAA NBFC-HFC-JUN 27 IND FD</t>
        </is>
      </c>
      <c r="B164" s="30" t="inlineStr">
        <is>
          <t>INF754K01UG7</t>
        </is>
      </c>
      <c r="C164" s="30" t="n"/>
      <c r="D164" s="13" t="n">
        <v>9574213.463000001</v>
      </c>
      <c r="E164" s="14" t="n">
        <v>1029.14</v>
      </c>
      <c r="F164" s="15" t="n">
        <v>0.0008</v>
      </c>
      <c r="G164" s="15" t="n"/>
    </row>
    <row r="165">
      <c r="A165" s="12" t="inlineStr">
        <is>
          <t>EDELWEISS MONEY MARKET FUND - DIRECT PL</t>
        </is>
      </c>
      <c r="B165" s="30" t="inlineStr">
        <is>
          <t>INF843K01CE1</t>
        </is>
      </c>
      <c r="C165" s="30" t="n"/>
      <c r="D165" s="13" t="n">
        <v>0.0002</v>
      </c>
      <c r="E165" s="14" t="n">
        <v>0</v>
      </c>
      <c r="F165" s="15" t="n">
        <v>0</v>
      </c>
      <c r="G165" s="15" t="n"/>
    </row>
    <row r="166">
      <c r="A166" s="12" t="n"/>
      <c r="B166" s="30" t="n"/>
      <c r="C166" s="30" t="n"/>
      <c r="D166" s="13" t="n"/>
      <c r="E166" s="14" t="n"/>
      <c r="F166" s="15" t="n"/>
      <c r="G166" s="15" t="n"/>
    </row>
    <row r="167">
      <c r="A167" s="21" t="inlineStr">
        <is>
          <t>TOTAL</t>
        </is>
      </c>
      <c r="B167" s="32" t="n"/>
      <c r="C167" s="32" t="n"/>
      <c r="D167" s="22" t="n"/>
      <c r="E167" s="18" t="n">
        <v>33066.76</v>
      </c>
      <c r="F167" s="19" t="n">
        <v>0.0248</v>
      </c>
      <c r="G167" s="20" t="n"/>
    </row>
    <row r="168">
      <c r="A168" s="12" t="n"/>
      <c r="B168" s="30" t="n"/>
      <c r="C168" s="30" t="n"/>
      <c r="D168" s="13" t="n"/>
      <c r="E168" s="14" t="n"/>
      <c r="F168" s="15" t="n"/>
      <c r="G168" s="15" t="n"/>
    </row>
    <row r="169">
      <c r="A169" s="16" t="inlineStr">
        <is>
          <t>TREPS / Reverse Repo</t>
        </is>
      </c>
      <c r="B169" s="30" t="n"/>
      <c r="C169" s="30" t="n"/>
      <c r="D169" s="13" t="n"/>
      <c r="E169" s="14" t="n"/>
      <c r="F169" s="15" t="n"/>
      <c r="G169" s="15" t="n"/>
    </row>
    <row r="170">
      <c r="A170" s="12" t="inlineStr">
        <is>
          <t>Clearing Corporation of India Ltd.</t>
        </is>
      </c>
      <c r="B170" s="30" t="n"/>
      <c r="C170" s="30" t="n"/>
      <c r="D170" s="13" t="n"/>
      <c r="E170" s="14" t="n">
        <v>128897.17</v>
      </c>
      <c r="F170" s="15" t="n">
        <v>0.0964</v>
      </c>
      <c r="G170" s="15" t="n">
        <v>0.053335</v>
      </c>
    </row>
    <row r="171">
      <c r="A171" s="16" t="inlineStr">
        <is>
          <t>Sub Total</t>
        </is>
      </c>
      <c r="B171" s="31" t="n"/>
      <c r="C171" s="31" t="n"/>
      <c r="D171" s="17" t="n"/>
      <c r="E171" s="37" t="n">
        <v>128897.17</v>
      </c>
      <c r="F171" s="38" t="n">
        <v>0.0964</v>
      </c>
      <c r="G171" s="20" t="n"/>
    </row>
    <row r="172">
      <c r="A172" s="12" t="n"/>
      <c r="B172" s="30" t="n"/>
      <c r="C172" s="30" t="n"/>
      <c r="D172" s="13" t="n"/>
      <c r="E172" s="14" t="n"/>
      <c r="F172" s="15" t="n"/>
      <c r="G172" s="15" t="n"/>
    </row>
    <row r="173">
      <c r="A173" s="21" t="inlineStr">
        <is>
          <t>TOTAL</t>
        </is>
      </c>
      <c r="B173" s="32" t="n"/>
      <c r="C173" s="32" t="n"/>
      <c r="D173" s="22" t="n"/>
      <c r="E173" s="18" t="n">
        <v>128897.17</v>
      </c>
      <c r="F173" s="19" t="n">
        <v>0.0964</v>
      </c>
      <c r="G173" s="20" t="n"/>
    </row>
    <row r="174">
      <c r="A174" s="12" t="inlineStr">
        <is>
          <t>Accrued Interest</t>
        </is>
      </c>
      <c r="B174" s="30" t="n"/>
      <c r="C174" s="30" t="n"/>
      <c r="D174" s="13" t="n"/>
      <c r="E174" s="14" t="n">
        <v>3134.3338821</v>
      </c>
      <c r="F174" s="15" t="n">
        <v>0.002343</v>
      </c>
      <c r="G174" s="15" t="n"/>
    </row>
    <row r="175">
      <c r="A175" s="12" t="inlineStr">
        <is>
          <t>Net Receivables/(Payables)</t>
        </is>
      </c>
      <c r="B175" s="30" t="n"/>
      <c r="C175" s="30" t="n"/>
      <c r="D175" s="13" t="n"/>
      <c r="E175" s="23" t="n">
        <v>-290.6838821</v>
      </c>
      <c r="F175" s="24" t="n">
        <v>-0.000443</v>
      </c>
      <c r="G175" s="15" t="n">
        <v>0.053335</v>
      </c>
    </row>
    <row r="176">
      <c r="A176" s="25" t="inlineStr">
        <is>
          <t>GRAND TOTAL</t>
        </is>
      </c>
      <c r="B176" s="33" t="n"/>
      <c r="C176" s="33" t="n"/>
      <c r="D176" s="26" t="n"/>
      <c r="E176" s="27" t="n">
        <v>1337572.43</v>
      </c>
      <c r="F176" s="28" t="n">
        <v>1</v>
      </c>
      <c r="G176" s="28" t="n"/>
    </row>
    <row r="178">
      <c r="A178" s="74" t="inlineStr">
        <is>
          <t>Net Receivables/(Payables) include Net Current Assets as well as the Mark to Market on derivative trades.</t>
        </is>
      </c>
    </row>
    <row r="179">
      <c r="A179" s="74" t="inlineStr">
        <is>
          <t>**Non Traded Security</t>
        </is>
      </c>
    </row>
    <row r="181">
      <c r="A181" s="74" t="inlineStr">
        <is>
          <t>Notes:</t>
        </is>
      </c>
    </row>
    <row r="182">
      <c r="A182" s="48" t="inlineStr">
        <is>
          <t>1. Security in default beyond its maturiy date</t>
        </is>
      </c>
      <c r="B182" s="34" t="inlineStr">
        <is>
          <t>NIL</t>
        </is>
      </c>
    </row>
    <row r="183">
      <c r="A183" t="inlineStr">
        <is>
          <t>2. NAV at the beginning of the period (Rs. per unit)</t>
        </is>
      </c>
    </row>
    <row r="184">
      <c r="A184" t="inlineStr">
        <is>
          <t>Plan /option (Face Value 10)</t>
        </is>
      </c>
      <c r="B184" t="inlineStr">
        <is>
          <t>As on</t>
        </is>
      </c>
      <c r="C184" t="inlineStr">
        <is>
          <t>As on</t>
        </is>
      </c>
    </row>
    <row r="185">
      <c r="B185" s="49" t="n">
        <v>45989</v>
      </c>
      <c r="C185" s="49" t="n">
        <v>46022</v>
      </c>
    </row>
    <row r="186">
      <c r="A186" t="inlineStr">
        <is>
          <t>Direct plan -Quarterly IDCW option</t>
        </is>
      </c>
      <c r="B186" t="n">
        <v>29.55</v>
      </c>
      <c r="C186" t="n">
        <v>29.33</v>
      </c>
    </row>
    <row r="187">
      <c r="A187" t="inlineStr">
        <is>
          <t>Direct Plan Growth Option</t>
        </is>
      </c>
      <c r="B187" t="n">
        <v>60.08</v>
      </c>
      <c r="C187" t="n">
        <v>60.24</v>
      </c>
    </row>
    <row r="188">
      <c r="A188" t="inlineStr">
        <is>
          <t>Direct Plan Monthly IDCW Option</t>
        </is>
      </c>
      <c r="B188" t="n">
        <v>27.26</v>
      </c>
      <c r="C188" t="n">
        <v>27.15</v>
      </c>
    </row>
    <row r="189">
      <c r="A189" t="inlineStr">
        <is>
          <t>Regular Plan -Quarterly IDCW option</t>
        </is>
      </c>
      <c r="B189" t="n">
        <v>21.8</v>
      </c>
      <c r="C189" t="n">
        <v>21.53</v>
      </c>
    </row>
    <row r="190">
      <c r="A190" t="inlineStr">
        <is>
          <t>Regular Plan Growth Option</t>
        </is>
      </c>
      <c r="B190" t="n">
        <v>52.61</v>
      </c>
      <c r="C190" t="n">
        <v>52.7</v>
      </c>
    </row>
    <row r="191">
      <c r="A191" t="inlineStr">
        <is>
          <t>Regular Plan Monthly IDCW Option</t>
        </is>
      </c>
      <c r="B191" t="n">
        <v>21.9</v>
      </c>
      <c r="C191" t="n">
        <v>21.76</v>
      </c>
    </row>
    <row r="193">
      <c r="A193" t="inlineStr">
        <is>
          <t>3. Total Dividend (Net) declared during the month</t>
        </is>
      </c>
    </row>
    <row r="195">
      <c r="A195" s="50" t="inlineStr">
        <is>
          <t>Plan/Option Name</t>
        </is>
      </c>
      <c r="B195" s="50" t="inlineStr">
        <is>
          <t> </t>
        </is>
      </c>
      <c r="C195" s="50" t="inlineStr">
        <is>
          <t>individual &amp; HUF</t>
        </is>
      </c>
      <c r="D195" s="50" t="inlineStr">
        <is>
          <t>others</t>
        </is>
      </c>
    </row>
    <row r="196">
      <c r="A196" s="50" t="inlineStr">
        <is>
          <t>Direct Plan - Monthly IDCW</t>
        </is>
      </c>
      <c r="B196" s="50" t="n"/>
      <c r="C196" s="50" t="n">
        <v>0.18</v>
      </c>
      <c r="D196" s="50" t="n">
        <v>0.18</v>
      </c>
    </row>
    <row r="197">
      <c r="A197" s="50" t="inlineStr">
        <is>
          <t>Direct Plan - Quarterly IDCW</t>
        </is>
      </c>
      <c r="B197" s="50" t="n"/>
      <c r="C197" s="50" t="n">
        <v>0.3</v>
      </c>
      <c r="D197" s="50" t="n">
        <v>0.3</v>
      </c>
    </row>
    <row r="198">
      <c r="A198" s="50" t="inlineStr">
        <is>
          <t>Regular Plan - Monthly IDCW</t>
        </is>
      </c>
      <c r="B198" s="50" t="n"/>
      <c r="C198" s="50" t="n">
        <v>0.18</v>
      </c>
      <c r="D198" s="50" t="n">
        <v>0.18</v>
      </c>
    </row>
    <row r="199">
      <c r="A199" s="50" t="inlineStr">
        <is>
          <t>Regular Plan - Quarterly IDCW</t>
        </is>
      </c>
      <c r="B199" s="50" t="n"/>
      <c r="C199" s="50" t="n">
        <v>0.3</v>
      </c>
      <c r="D199" s="50" t="n">
        <v>0.3</v>
      </c>
    </row>
    <row r="201">
      <c r="A201" t="inlineStr">
        <is>
          <t>4. Bonus was declared during the month</t>
        </is>
      </c>
      <c r="B201" s="34" t="inlineStr">
        <is>
          <t>NIL</t>
        </is>
      </c>
    </row>
    <row r="202" ht="29" customHeight="1">
      <c r="A202" s="48" t="inlineStr">
        <is>
          <t>5. Investment in Repo of Corporate Debt Securities during the month ended December 31, 2025</t>
        </is>
      </c>
      <c r="B202" s="34" t="inlineStr">
        <is>
          <t>NIL</t>
        </is>
      </c>
    </row>
    <row r="203" ht="29" customHeight="1">
      <c r="A203" s="48" t="inlineStr">
        <is>
          <t>6. Investment in foreign securities/ADRs/GDRs at the end of the month</t>
        </is>
      </c>
      <c r="B203" s="34" t="inlineStr">
        <is>
          <t>NIL</t>
        </is>
      </c>
    </row>
    <row r="204">
      <c r="A204" t="inlineStr">
        <is>
          <t>7. Portfolio Turnover Ratio</t>
        </is>
      </c>
      <c r="B204" s="51" t="n">
        <v>1.7233</v>
      </c>
    </row>
    <row r="205" ht="43.5" customHeight="1">
      <c r="A205" s="48" t="inlineStr">
        <is>
          <t>8. Total gross exposure to derivative instruments (excluding reversed positions) at the end of the month (Rs. in Lakhs)</t>
        </is>
      </c>
      <c r="B205" s="34" t="n">
        <v>178.42275</v>
      </c>
    </row>
    <row r="206">
      <c r="B206" s="34" t="n"/>
    </row>
    <row r="207" ht="29" customHeight="1">
      <c r="A207" s="48" t="inlineStr">
        <is>
          <t>9. Margin Deposits includes Margin money placed on derivatives other than margin money placed with bank</t>
        </is>
      </c>
      <c r="B207" s="34" t="inlineStr">
        <is>
          <t>NIL</t>
        </is>
      </c>
    </row>
    <row r="208" ht="29" customHeight="1">
      <c r="A208" s="48" t="inlineStr">
        <is>
          <t>10. Value of investment made by other schemes under same management (Rs. In Lakhs)</t>
        </is>
      </c>
      <c r="B208" t="inlineStr">
        <is>
          <t>NIL</t>
        </is>
      </c>
    </row>
    <row r="209" ht="29" customHeight="1">
      <c r="A209" s="48" t="inlineStr">
        <is>
          <t>11. Number of instance of deviation In valuation of securities</t>
        </is>
      </c>
      <c r="B209" s="34" t="inlineStr">
        <is>
          <t>NIL</t>
        </is>
      </c>
    </row>
    <row r="210" ht="29" customHeight="1">
      <c r="A210" s="48" t="inlineStr">
        <is>
          <t>12. Total value and percentage of illiquid equity shares / securities</t>
        </is>
      </c>
      <c r="B210" s="34" t="inlineStr">
        <is>
          <t>NIL</t>
        </is>
      </c>
    </row>
    <row r="212" ht="70" customHeight="1">
      <c r="A212" s="76" t="inlineStr">
        <is>
          <t>Scheme Name</t>
        </is>
      </c>
      <c r="B212" s="76" t="inlineStr">
        <is>
          <t>Risk- O - Meter</t>
        </is>
      </c>
      <c r="C212" s="76" t="inlineStr">
        <is>
          <t>Benchmark of the Scheme</t>
        </is>
      </c>
      <c r="D212" s="76" t="inlineStr">
        <is>
          <t>Benchmark Risk-o-meter</t>
        </is>
      </c>
    </row>
    <row r="213" ht="70" customHeight="1">
      <c r="A213" s="76" t="inlineStr">
        <is>
          <t>Edelweiss Balanced Advantage Fund</t>
        </is>
      </c>
      <c r="B213" s="76" t="n"/>
      <c r="C213" s="76" t="inlineStr">
        <is>
          <t>NIFTY 50 Hybrid Composite debt 50:50 Index</t>
        </is>
      </c>
      <c r="D213" s="76" t="n"/>
      <c r="E213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2.xml><?xml version="1.0" encoding="utf-8"?>
<worksheet xmlns="http://schemas.openxmlformats.org/spreadsheetml/2006/main">
  <sheetPr>
    <outlinePr summaryBelow="1" summaryRight="1"/>
    <pageSetUpPr/>
  </sheetPr>
  <dimension ref="A1:G64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bestFit="1" customWidth="1" min="2" max="2"/>
    <col width="17.81640625" bestFit="1" customWidth="1" min="3" max="3"/>
    <col width="22" customWidth="1" min="4" max="4"/>
    <col width="16.453125" customWidth="1" min="5" max="5"/>
    <col width="22" customWidth="1" min="6" max="6"/>
    <col width="5.542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 BSE CAPITAL MARKETS &amp; INSURANCE ETF AS ON DECEMBER 31, 2025</t>
        </is>
      </c>
    </row>
    <row r="2" ht="35" customHeight="1">
      <c r="A2" s="75" t="inlineStr">
        <is>
          <t>(An open-ended exchange traded scheme replicating/tracking BSE Capital Markets &amp; Insurance Total Return Index.)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Multi Commodity Exchange Of India Ltd.</t>
        </is>
      </c>
      <c r="B8" s="30" t="inlineStr">
        <is>
          <t>INE745G01035</t>
        </is>
      </c>
      <c r="C8" s="30" t="inlineStr">
        <is>
          <t>Capital Markets</t>
        </is>
      </c>
      <c r="D8" s="13" t="n">
        <v>1516</v>
      </c>
      <c r="E8" s="14" t="n">
        <v>168.86</v>
      </c>
      <c r="F8" s="15" t="n">
        <v>0.1057</v>
      </c>
      <c r="G8" s="15" t="n"/>
    </row>
    <row r="9">
      <c r="A9" s="12" t="inlineStr">
        <is>
          <t>HDFC Asset Management Company Ltd.</t>
        </is>
      </c>
      <c r="B9" s="30" t="inlineStr">
        <is>
          <t>INE127D01025</t>
        </is>
      </c>
      <c r="C9" s="30" t="inlineStr">
        <is>
          <t>Capital Markets</t>
        </is>
      </c>
      <c r="D9" s="13" t="n">
        <v>5975</v>
      </c>
      <c r="E9" s="14" t="n">
        <v>159.65</v>
      </c>
      <c r="F9" s="15" t="n">
        <v>0.0999</v>
      </c>
      <c r="G9" s="15" t="n"/>
    </row>
    <row r="10">
      <c r="A10" s="12" t="inlineStr">
        <is>
          <t>SBI Life Insurance Company Ltd.</t>
        </is>
      </c>
      <c r="B10" s="30" t="inlineStr">
        <is>
          <t>INE123W01016</t>
        </is>
      </c>
      <c r="C10" s="30" t="inlineStr">
        <is>
          <t>Insurance</t>
        </is>
      </c>
      <c r="D10" s="13" t="n">
        <v>7731</v>
      </c>
      <c r="E10" s="14" t="n">
        <v>157.3</v>
      </c>
      <c r="F10" s="15" t="n">
        <v>0.0985</v>
      </c>
      <c r="G10" s="15" t="n"/>
    </row>
    <row r="11">
      <c r="A11" s="12" t="inlineStr">
        <is>
          <t>HDFC Life Insurance Company Ltd.</t>
        </is>
      </c>
      <c r="B11" s="30" t="inlineStr">
        <is>
          <t>INE795G01014</t>
        </is>
      </c>
      <c r="C11" s="30" t="inlineStr">
        <is>
          <t>Insurance</t>
        </is>
      </c>
      <c r="D11" s="13" t="n">
        <v>20202</v>
      </c>
      <c r="E11" s="14" t="n">
        <v>151.42</v>
      </c>
      <c r="F11" s="15" t="n">
        <v>0.0948</v>
      </c>
      <c r="G11" s="15" t="n"/>
    </row>
    <row r="12">
      <c r="A12" s="12" t="inlineStr">
        <is>
          <t>ICICI Lombard General Insurance Co. Ltd.</t>
        </is>
      </c>
      <c r="B12" s="30" t="inlineStr">
        <is>
          <t>INE765G01017</t>
        </is>
      </c>
      <c r="C12" s="30" t="inlineStr">
        <is>
          <t>Insurance</t>
        </is>
      </c>
      <c r="D12" s="13" t="n">
        <v>7102</v>
      </c>
      <c r="E12" s="14" t="n">
        <v>139.33</v>
      </c>
      <c r="F12" s="15" t="n">
        <v>0.0872</v>
      </c>
      <c r="G12" s="15" t="n"/>
    </row>
    <row r="13">
      <c r="A13" s="12" t="inlineStr">
        <is>
          <t>Max Financial Services Ltd.</t>
        </is>
      </c>
      <c r="B13" s="30" t="inlineStr">
        <is>
          <t>INE180A01020</t>
        </is>
      </c>
      <c r="C13" s="30" t="inlineStr">
        <is>
          <t>Insurance</t>
        </is>
      </c>
      <c r="D13" s="13" t="n">
        <v>7794</v>
      </c>
      <c r="E13" s="14" t="n">
        <v>130.38</v>
      </c>
      <c r="F13" s="15" t="n">
        <v>0.08160000000000001</v>
      </c>
      <c r="G13" s="15" t="n"/>
    </row>
    <row r="14">
      <c r="A14" s="12" t="inlineStr">
        <is>
          <t>360 One Wam Ltd.</t>
        </is>
      </c>
      <c r="B14" s="30" t="inlineStr">
        <is>
          <t>INE466L01038</t>
        </is>
      </c>
      <c r="C14" s="30" t="inlineStr">
        <is>
          <t>Capital Markets</t>
        </is>
      </c>
      <c r="D14" s="13" t="n">
        <v>7582</v>
      </c>
      <c r="E14" s="14" t="n">
        <v>90.17</v>
      </c>
      <c r="F14" s="15" t="n">
        <v>0.0564</v>
      </c>
      <c r="G14" s="15" t="n"/>
    </row>
    <row r="15">
      <c r="A15" s="12" t="inlineStr">
        <is>
          <t>ICICI Prudential Life Insurance Co Ltd.</t>
        </is>
      </c>
      <c r="B15" s="30" t="inlineStr">
        <is>
          <t>INE726G01019</t>
        </is>
      </c>
      <c r="C15" s="30" t="inlineStr">
        <is>
          <t>Insurance</t>
        </is>
      </c>
      <c r="D15" s="13" t="n">
        <v>11610</v>
      </c>
      <c r="E15" s="14" t="n">
        <v>77.55</v>
      </c>
      <c r="F15" s="15" t="n">
        <v>0.0486</v>
      </c>
      <c r="G15" s="15" t="n"/>
    </row>
    <row r="16">
      <c r="A16" s="12" t="inlineStr">
        <is>
          <t>Computer Age Management Services Ltd.</t>
        </is>
      </c>
      <c r="B16" s="30" t="inlineStr">
        <is>
          <t>INE596I01020</t>
        </is>
      </c>
      <c r="C16" s="30" t="inlineStr">
        <is>
          <t>Capital Markets</t>
        </is>
      </c>
      <c r="D16" s="13" t="n">
        <v>7131</v>
      </c>
      <c r="E16" s="14" t="n">
        <v>52.84</v>
      </c>
      <c r="F16" s="15" t="n">
        <v>0.0331</v>
      </c>
      <c r="G16" s="15" t="n"/>
    </row>
    <row r="17">
      <c r="A17" s="12" t="inlineStr">
        <is>
          <t>Life Insurance Corporation of India</t>
        </is>
      </c>
      <c r="B17" s="30" t="inlineStr">
        <is>
          <t>INE0J1Y01017</t>
        </is>
      </c>
      <c r="C17" s="30" t="inlineStr">
        <is>
          <t>Insurance</t>
        </is>
      </c>
      <c r="D17" s="13" t="n">
        <v>5638</v>
      </c>
      <c r="E17" s="14" t="n">
        <v>48.19</v>
      </c>
      <c r="F17" s="15" t="n">
        <v>0.0302</v>
      </c>
      <c r="G17" s="15" t="n"/>
    </row>
    <row r="18">
      <c r="A18" s="12" t="inlineStr">
        <is>
          <t>Nippon Life India Asset Management Ltd.</t>
        </is>
      </c>
      <c r="B18" s="30" t="inlineStr">
        <is>
          <t>INE298J01013</t>
        </is>
      </c>
      <c r="C18" s="30" t="inlineStr">
        <is>
          <t>Capital Markets</t>
        </is>
      </c>
      <c r="D18" s="13" t="n">
        <v>5297</v>
      </c>
      <c r="E18" s="14" t="n">
        <v>46.6</v>
      </c>
      <c r="F18" s="15" t="n">
        <v>0.0292</v>
      </c>
      <c r="G18" s="15" t="n"/>
    </row>
    <row r="19">
      <c r="A19" s="12" t="inlineStr">
        <is>
          <t>KFIN Technologies Ltd.</t>
        </is>
      </c>
      <c r="B19" s="30" t="inlineStr">
        <is>
          <t>INE138Y01010</t>
        </is>
      </c>
      <c r="C19" s="30" t="inlineStr">
        <is>
          <t>Capital Markets</t>
        </is>
      </c>
      <c r="D19" s="13" t="n">
        <v>3943</v>
      </c>
      <c r="E19" s="14" t="n">
        <v>42.68</v>
      </c>
      <c r="F19" s="15" t="n">
        <v>0.0267</v>
      </c>
      <c r="G19" s="15" t="n"/>
    </row>
    <row r="20">
      <c r="A20" s="12" t="inlineStr">
        <is>
          <t>Angel One Ltd.</t>
        </is>
      </c>
      <c r="B20" s="30" t="inlineStr">
        <is>
          <t>INE732I01013</t>
        </is>
      </c>
      <c r="C20" s="30" t="inlineStr">
        <is>
          <t>Capital Markets</t>
        </is>
      </c>
      <c r="D20" s="13" t="n">
        <v>1728</v>
      </c>
      <c r="E20" s="14" t="n">
        <v>40.51</v>
      </c>
      <c r="F20" s="15" t="n">
        <v>0.0254</v>
      </c>
      <c r="G20" s="15" t="n"/>
    </row>
    <row r="21">
      <c r="A21" s="12" t="inlineStr">
        <is>
          <t>Motilal Oswal Financial Services Ltd.</t>
        </is>
      </c>
      <c r="B21" s="30" t="inlineStr">
        <is>
          <t>INE338I01027</t>
        </is>
      </c>
      <c r="C21" s="30" t="inlineStr">
        <is>
          <t>Capital Markets</t>
        </is>
      </c>
      <c r="D21" s="13" t="n">
        <v>4640</v>
      </c>
      <c r="E21" s="14" t="n">
        <v>39.69</v>
      </c>
      <c r="F21" s="15" t="n">
        <v>0.0248</v>
      </c>
      <c r="G21" s="15" t="n"/>
    </row>
    <row r="22">
      <c r="A22" s="12" t="inlineStr">
        <is>
          <t>Anand Rathi Wealth Ltd.</t>
        </is>
      </c>
      <c r="B22" s="30" t="inlineStr">
        <is>
          <t>INE463V01026</t>
        </is>
      </c>
      <c r="C22" s="30" t="inlineStr">
        <is>
          <t>Capital Markets</t>
        </is>
      </c>
      <c r="D22" s="13" t="n">
        <v>1209</v>
      </c>
      <c r="E22" s="14" t="n">
        <v>37.63</v>
      </c>
      <c r="F22" s="15" t="n">
        <v>0.0236</v>
      </c>
      <c r="G22" s="15" t="n"/>
    </row>
    <row r="23">
      <c r="A23" s="12" t="inlineStr">
        <is>
          <t>General Insurance Corporation of India</t>
        </is>
      </c>
      <c r="B23" s="30" t="inlineStr">
        <is>
          <t>INE481Y01014</t>
        </is>
      </c>
      <c r="C23" s="30" t="inlineStr">
        <is>
          <t>Insurance</t>
        </is>
      </c>
      <c r="D23" s="13" t="n">
        <v>9386</v>
      </c>
      <c r="E23" s="14" t="n">
        <v>35.72</v>
      </c>
      <c r="F23" s="15" t="n">
        <v>0.0224</v>
      </c>
      <c r="G23" s="15" t="n"/>
    </row>
    <row r="24">
      <c r="A24" s="12" t="inlineStr">
        <is>
          <t>Nuvama Wealth Management Ltd.</t>
        </is>
      </c>
      <c r="B24" s="30" t="inlineStr">
        <is>
          <t>INE531F01023</t>
        </is>
      </c>
      <c r="C24" s="30" t="inlineStr">
        <is>
          <t>Capital Markets</t>
        </is>
      </c>
      <c r="D24" s="13" t="n">
        <v>2263</v>
      </c>
      <c r="E24" s="14" t="n">
        <v>33.48</v>
      </c>
      <c r="F24" s="15" t="n">
        <v>0.021</v>
      </c>
      <c r="G24" s="15" t="n"/>
    </row>
    <row r="25">
      <c r="A25" s="12" t="inlineStr">
        <is>
          <t>Indian Energy Exchange Ltd.</t>
        </is>
      </c>
      <c r="B25" s="30" t="inlineStr">
        <is>
          <t>INE022Q01020</t>
        </is>
      </c>
      <c r="C25" s="30" t="inlineStr">
        <is>
          <t>Capital Markets</t>
        </is>
      </c>
      <c r="D25" s="13" t="n">
        <v>23768</v>
      </c>
      <c r="E25" s="14" t="n">
        <v>31.91</v>
      </c>
      <c r="F25" s="15" t="n">
        <v>0.02</v>
      </c>
      <c r="G25" s="15" t="n"/>
    </row>
    <row r="26">
      <c r="A26" s="12" t="inlineStr">
        <is>
          <t>Star Health &amp; Allied Insurance Co Ltd.</t>
        </is>
      </c>
      <c r="B26" s="30" t="inlineStr">
        <is>
          <t>INE575P01011</t>
        </is>
      </c>
      <c r="C26" s="30" t="inlineStr">
        <is>
          <t>Insurance</t>
        </is>
      </c>
      <c r="D26" s="13" t="n">
        <v>6819</v>
      </c>
      <c r="E26" s="14" t="n">
        <v>31.03</v>
      </c>
      <c r="F26" s="15" t="n">
        <v>0.0194</v>
      </c>
      <c r="G26" s="15" t="n"/>
    </row>
    <row r="27">
      <c r="A27" s="12" t="inlineStr">
        <is>
          <t>Go Digit General Insurance Ltd.</t>
        </is>
      </c>
      <c r="B27" s="30" t="inlineStr">
        <is>
          <t>INE03JT01014</t>
        </is>
      </c>
      <c r="C27" s="30" t="inlineStr">
        <is>
          <t>Insurance</t>
        </is>
      </c>
      <c r="D27" s="13" t="n">
        <v>7409</v>
      </c>
      <c r="E27" s="14" t="n">
        <v>25.51</v>
      </c>
      <c r="F27" s="15" t="n">
        <v>0.016</v>
      </c>
      <c r="G27" s="15" t="n"/>
    </row>
    <row r="28">
      <c r="A28" s="12" t="inlineStr">
        <is>
          <t>Aditya Birla Sun Life AMC Ltd.</t>
        </is>
      </c>
      <c r="B28" s="30" t="inlineStr">
        <is>
          <t>INE404A01024</t>
        </is>
      </c>
      <c r="C28" s="30" t="inlineStr">
        <is>
          <t>Capital Markets</t>
        </is>
      </c>
      <c r="D28" s="13" t="n">
        <v>2145</v>
      </c>
      <c r="E28" s="14" t="n">
        <v>17.28</v>
      </c>
      <c r="F28" s="15" t="n">
        <v>0.0108</v>
      </c>
      <c r="G28" s="15" t="n"/>
    </row>
    <row r="29">
      <c r="A29" s="12" t="inlineStr">
        <is>
          <t>UTI Asset Management Company Ltd.</t>
        </is>
      </c>
      <c r="B29" s="30" t="inlineStr">
        <is>
          <t>INE094J01016</t>
        </is>
      </c>
      <c r="C29" s="30" t="inlineStr">
        <is>
          <t>Capital Markets</t>
        </is>
      </c>
      <c r="D29" s="13" t="n">
        <v>1220</v>
      </c>
      <c r="E29" s="14" t="n">
        <v>13.77</v>
      </c>
      <c r="F29" s="15" t="n">
        <v>0.0086</v>
      </c>
      <c r="G29" s="15" t="n"/>
    </row>
    <row r="30">
      <c r="A30" s="12" t="inlineStr">
        <is>
          <t>Niva Bupa Health Insurance Company Ltd.</t>
        </is>
      </c>
      <c r="B30" s="30" t="inlineStr">
        <is>
          <t>INE995S01015</t>
        </is>
      </c>
      <c r="C30" s="30" t="inlineStr">
        <is>
          <t>Insurance</t>
        </is>
      </c>
      <c r="D30" s="13" t="n">
        <v>18104</v>
      </c>
      <c r="E30" s="14" t="n">
        <v>13.67</v>
      </c>
      <c r="F30" s="15" t="n">
        <v>0.0086</v>
      </c>
      <c r="G30" s="15" t="n"/>
    </row>
    <row r="31">
      <c r="A31" s="12" t="inlineStr">
        <is>
          <t>The New India Assurance Company Ltd.</t>
        </is>
      </c>
      <c r="B31" s="30" t="inlineStr">
        <is>
          <t>INE470Y01017</t>
        </is>
      </c>
      <c r="C31" s="30" t="inlineStr">
        <is>
          <t>Insurance</t>
        </is>
      </c>
      <c r="D31" s="13" t="n">
        <v>7346</v>
      </c>
      <c r="E31" s="14" t="n">
        <v>11.46</v>
      </c>
      <c r="F31" s="15" t="n">
        <v>0.0072</v>
      </c>
      <c r="G31" s="15" t="n"/>
    </row>
    <row r="32">
      <c r="A32" s="16" t="inlineStr">
        <is>
          <t>Sub Total</t>
        </is>
      </c>
      <c r="B32" s="31" t="n"/>
      <c r="C32" s="31" t="n"/>
      <c r="D32" s="17" t="n"/>
      <c r="E32" s="37" t="n">
        <v>1596.63</v>
      </c>
      <c r="F32" s="38" t="n">
        <v>0.9997</v>
      </c>
      <c r="G32" s="20" t="n"/>
    </row>
    <row r="33">
      <c r="A33" s="16" t="inlineStr">
        <is>
          <t>(b) Unlisted</t>
        </is>
      </c>
      <c r="B33" s="30" t="n"/>
      <c r="C33" s="30" t="n"/>
      <c r="D33" s="13" t="n"/>
      <c r="E33" s="14" t="n"/>
      <c r="F33" s="15" t="n"/>
      <c r="G33" s="15" t="n"/>
    </row>
    <row r="34">
      <c r="A34" s="16" t="inlineStr">
        <is>
          <t>Sub Total</t>
        </is>
      </c>
      <c r="B34" s="30" t="n"/>
      <c r="C34" s="30" t="n"/>
      <c r="D34" s="13" t="n"/>
      <c r="E34" s="39" t="inlineStr">
        <is>
          <t>NIL</t>
        </is>
      </c>
      <c r="F34" s="40" t="inlineStr">
        <is>
          <t>NIL</t>
        </is>
      </c>
      <c r="G34" s="15" t="n"/>
    </row>
    <row r="35">
      <c r="A35" s="21" t="inlineStr">
        <is>
          <t>TOTAL</t>
        </is>
      </c>
      <c r="B35" s="32" t="n"/>
      <c r="C35" s="32" t="n"/>
      <c r="D35" s="22" t="n"/>
      <c r="E35" s="27" t="n">
        <v>1596.63</v>
      </c>
      <c r="F35" s="28" t="n">
        <v>0.9997</v>
      </c>
      <c r="G35" s="20" t="n"/>
    </row>
    <row r="36">
      <c r="A36" s="12" t="n"/>
      <c r="B36" s="30" t="n"/>
      <c r="C36" s="30" t="n"/>
      <c r="D36" s="13" t="n"/>
      <c r="E36" s="14" t="n"/>
      <c r="F36" s="15" t="n"/>
      <c r="G36" s="15" t="n"/>
    </row>
    <row r="37">
      <c r="A37" s="12" t="inlineStr">
        <is>
          <t>Accrued Interest</t>
        </is>
      </c>
      <c r="B37" s="30" t="n"/>
      <c r="C37" s="30" t="n"/>
      <c r="D37" s="13" t="n"/>
      <c r="E37" s="14" t="n">
        <v>0</v>
      </c>
      <c r="F37" s="15" t="n">
        <v>0</v>
      </c>
      <c r="G37" s="15" t="n"/>
    </row>
    <row r="38">
      <c r="A38" s="12" t="inlineStr">
        <is>
          <t>Net Receivables/(Payables)</t>
        </is>
      </c>
      <c r="B38" s="30" t="n"/>
      <c r="C38" s="30" t="n"/>
      <c r="D38" s="13" t="n"/>
      <c r="E38" s="14" t="n">
        <v>0.67</v>
      </c>
      <c r="F38" s="15" t="n">
        <v>0.0003</v>
      </c>
      <c r="G38" s="15" t="n"/>
    </row>
    <row r="39">
      <c r="A39" s="25" t="inlineStr">
        <is>
          <t>GRAND TOTAL</t>
        </is>
      </c>
      <c r="B39" s="33" t="n"/>
      <c r="C39" s="33" t="n"/>
      <c r="D39" s="26" t="n"/>
      <c r="E39" s="27" t="n">
        <v>1597.3</v>
      </c>
      <c r="F39" s="28" t="n">
        <v>1</v>
      </c>
      <c r="G39" s="28" t="n"/>
    </row>
    <row r="44">
      <c r="A44" s="74" t="inlineStr">
        <is>
          <t>Notes:</t>
        </is>
      </c>
    </row>
    <row r="45">
      <c r="A45" s="48" t="inlineStr">
        <is>
          <t>1. Security in default beyond its maturiy date</t>
        </is>
      </c>
      <c r="B45" s="34" t="inlineStr">
        <is>
          <t>NIL</t>
        </is>
      </c>
    </row>
    <row r="46">
      <c r="A46" t="inlineStr">
        <is>
          <t>2. NAV at the beginning of the period (Rs. per unit)</t>
        </is>
      </c>
    </row>
    <row r="47">
      <c r="A47" t="inlineStr">
        <is>
          <t>Plan /option (Face Value 20)</t>
        </is>
      </c>
      <c r="B47" t="inlineStr">
        <is>
          <t>As on</t>
        </is>
      </c>
      <c r="C47" t="inlineStr">
        <is>
          <t>As on</t>
        </is>
      </c>
    </row>
    <row r="48">
      <c r="B48" s="49" t="n">
        <v>45989</v>
      </c>
      <c r="C48" s="49" t="n">
        <v>46022</v>
      </c>
    </row>
    <row r="49">
      <c r="A49" t="inlineStr">
        <is>
          <t>Regular Plan  Growth Option</t>
        </is>
      </c>
      <c r="B49" t="n">
        <v>24.1164</v>
      </c>
      <c r="C49" t="n">
        <v>24.1764</v>
      </c>
    </row>
    <row r="51">
      <c r="A51" t="inlineStr">
        <is>
          <t xml:space="preserve">3. Total Dividend (Net) declared during the month </t>
        </is>
      </c>
      <c r="B51" s="34" t="inlineStr">
        <is>
          <t>NIL</t>
        </is>
      </c>
    </row>
    <row r="52">
      <c r="A52" t="inlineStr">
        <is>
          <t>4. Bonus was declared during the month</t>
        </is>
      </c>
      <c r="B52" s="34" t="inlineStr">
        <is>
          <t>NIL</t>
        </is>
      </c>
    </row>
    <row r="53" ht="29" customHeight="1">
      <c r="A53" s="48" t="inlineStr">
        <is>
          <t>5. Investment in Repo of Corporate Debt Securities during the month ended December 31, 2025</t>
        </is>
      </c>
      <c r="B53" s="34" t="inlineStr">
        <is>
          <t>NIL</t>
        </is>
      </c>
    </row>
    <row r="54" ht="29" customHeight="1">
      <c r="A54" s="48" t="inlineStr">
        <is>
          <t>6. Investment in foreign securities/ADRs/GDRs at the end of the month</t>
        </is>
      </c>
      <c r="B54" s="34" t="inlineStr">
        <is>
          <t>NIL</t>
        </is>
      </c>
    </row>
    <row r="55">
      <c r="A55" t="inlineStr">
        <is>
          <t>7. Portfolio Turnover Ratio</t>
        </is>
      </c>
      <c r="B55" s="51" t="n">
        <v>1.0351</v>
      </c>
    </row>
    <row r="56" ht="43.5" customHeight="1">
      <c r="A56" s="48" t="inlineStr">
        <is>
          <t>8. Total gross exposure to derivative instruments (excluding reversed positions) at the end of the month (Rs. in Lakhs)</t>
        </is>
      </c>
      <c r="B56" s="34" t="inlineStr">
        <is>
          <t>NIL</t>
        </is>
      </c>
    </row>
    <row r="57">
      <c r="B57" s="34" t="n"/>
    </row>
    <row r="58" ht="29" customHeight="1">
      <c r="A58" s="48" t="inlineStr">
        <is>
          <t>9. Margin Deposits includes Margin money placed on derivatives other than margin money placed with bank</t>
        </is>
      </c>
      <c r="B58" s="34" t="inlineStr">
        <is>
          <t>NIL</t>
        </is>
      </c>
    </row>
    <row r="59" ht="29" customHeight="1">
      <c r="A59" s="48" t="inlineStr">
        <is>
          <t>10. Value of investment made by other schemes under same management (Rs. In Lakhs)</t>
        </is>
      </c>
      <c r="B59" t="inlineStr">
        <is>
          <t>NIL</t>
        </is>
      </c>
    </row>
    <row r="60" ht="29" customHeight="1">
      <c r="A60" s="48" t="inlineStr">
        <is>
          <t>11. Number of instance of deviation In valuation of securities</t>
        </is>
      </c>
      <c r="B60" s="34" t="inlineStr">
        <is>
          <t>NIL</t>
        </is>
      </c>
    </row>
    <row r="61" ht="29" customHeight="1">
      <c r="A61" s="48" t="inlineStr">
        <is>
          <t>12. Total value and percentage of illiquid equity shares / securities</t>
        </is>
      </c>
      <c r="B61" s="34" t="inlineStr">
        <is>
          <t>NIL</t>
        </is>
      </c>
    </row>
    <row r="63" ht="70" customHeight="1">
      <c r="A63" s="76" t="inlineStr">
        <is>
          <t>Scheme Name</t>
        </is>
      </c>
      <c r="B63" s="76" t="inlineStr">
        <is>
          <t>Risk- O - Meter</t>
        </is>
      </c>
      <c r="C63" s="76" t="inlineStr">
        <is>
          <t>Benchmark of the Scheme</t>
        </is>
      </c>
      <c r="D63" s="76" t="inlineStr">
        <is>
          <t>Benchmark Risk-o-meter</t>
        </is>
      </c>
    </row>
    <row r="64" ht="70" customHeight="1">
      <c r="A64" s="76" t="inlineStr">
        <is>
          <t>Edelweiss BSE Capital Markets &amp; Insurance ETF</t>
        </is>
      </c>
      <c r="B64" s="76" t="n"/>
      <c r="C64" s="76" t="inlineStr">
        <is>
          <t>BSE Capital Markets &amp; Insurance TRI</t>
        </is>
      </c>
      <c r="D64" s="76" t="n"/>
      <c r="E64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3.xml><?xml version="1.0" encoding="utf-8"?>
<worksheet xmlns="http://schemas.openxmlformats.org/spreadsheetml/2006/main">
  <sheetPr>
    <outlinePr summaryBelow="1" summaryRight="1"/>
    <pageSetUpPr/>
  </sheetPr>
  <dimension ref="A1:G69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BSE INTERNET ECONOMY INDEX FUND AS ON DECEMBER 31, 2025</t>
        </is>
      </c>
    </row>
    <row r="2" ht="35" customHeight="1">
      <c r="A2" s="75" t="inlineStr">
        <is>
          <t>(An open-ended index scheme replicating BSE Internet Economy Index)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Bharti Airtel Ltd.</t>
        </is>
      </c>
      <c r="B8" s="30" t="inlineStr">
        <is>
          <t>INE397D01024</t>
        </is>
      </c>
      <c r="C8" s="30" t="inlineStr">
        <is>
          <t>Telecom - Services</t>
        </is>
      </c>
      <c r="D8" s="13" t="n">
        <v>24506</v>
      </c>
      <c r="E8" s="14" t="n">
        <v>516.02</v>
      </c>
      <c r="F8" s="15" t="n">
        <v>0.1509</v>
      </c>
      <c r="G8" s="15" t="n"/>
    </row>
    <row r="9">
      <c r="A9" s="12" t="inlineStr">
        <is>
          <t>Eternal Ltd.</t>
        </is>
      </c>
      <c r="B9" s="30" t="inlineStr">
        <is>
          <t>INE758T01015</t>
        </is>
      </c>
      <c r="C9" s="30" t="inlineStr">
        <is>
          <t>Retailing</t>
        </is>
      </c>
      <c r="D9" s="13" t="n">
        <v>179170</v>
      </c>
      <c r="E9" s="14" t="n">
        <v>498</v>
      </c>
      <c r="F9" s="15" t="n">
        <v>0.1456</v>
      </c>
      <c r="G9" s="15" t="n"/>
    </row>
    <row r="10">
      <c r="A10" s="12" t="inlineStr">
        <is>
          <t>PB Fintech Ltd.</t>
        </is>
      </c>
      <c r="B10" s="30" t="inlineStr">
        <is>
          <t>INE417T01026</t>
        </is>
      </c>
      <c r="C10" s="30" t="inlineStr">
        <is>
          <t>Financial Technology (Fintech)</t>
        </is>
      </c>
      <c r="D10" s="13" t="n">
        <v>17620</v>
      </c>
      <c r="E10" s="14" t="n">
        <v>321.85</v>
      </c>
      <c r="F10" s="15" t="n">
        <v>0.0941</v>
      </c>
      <c r="G10" s="15" t="n"/>
    </row>
    <row r="11">
      <c r="A11" s="12" t="inlineStr">
        <is>
          <t>Multi Commodity Exchange Of India Ltd.</t>
        </is>
      </c>
      <c r="B11" s="30" t="inlineStr">
        <is>
          <t>INE745G01035</t>
        </is>
      </c>
      <c r="C11" s="30" t="inlineStr">
        <is>
          <t>Capital Markets</t>
        </is>
      </c>
      <c r="D11" s="13" t="n">
        <v>2668</v>
      </c>
      <c r="E11" s="14" t="n">
        <v>297.17</v>
      </c>
      <c r="F11" s="15" t="n">
        <v>0.08690000000000001</v>
      </c>
      <c r="G11" s="15" t="n"/>
    </row>
    <row r="12">
      <c r="A12" s="12" t="inlineStr">
        <is>
          <t>One 97 Communications Ltd.</t>
        </is>
      </c>
      <c r="B12" s="30" t="inlineStr">
        <is>
          <t>INE982J01020</t>
        </is>
      </c>
      <c r="C12" s="30" t="inlineStr">
        <is>
          <t>Financial Technology (Fintech)</t>
        </is>
      </c>
      <c r="D12" s="13" t="n">
        <v>21063</v>
      </c>
      <c r="E12" s="14" t="n">
        <v>273.57</v>
      </c>
      <c r="F12" s="15" t="n">
        <v>0.08</v>
      </c>
      <c r="G12" s="15" t="n"/>
    </row>
    <row r="13">
      <c r="A13" s="12" t="inlineStr">
        <is>
          <t>Info Edge (India) Ltd.</t>
        </is>
      </c>
      <c r="B13" s="30" t="inlineStr">
        <is>
          <t>INE663F01032</t>
        </is>
      </c>
      <c r="C13" s="30" t="inlineStr">
        <is>
          <t>Retailing</t>
        </is>
      </c>
      <c r="D13" s="13" t="n">
        <v>20353</v>
      </c>
      <c r="E13" s="14" t="n">
        <v>271.44</v>
      </c>
      <c r="F13" s="15" t="n">
        <v>0.0794</v>
      </c>
      <c r="G13" s="15" t="n"/>
    </row>
    <row r="14">
      <c r="A14" s="12" t="inlineStr">
        <is>
          <t>Swiggy Ltd.</t>
        </is>
      </c>
      <c r="B14" s="30" t="inlineStr">
        <is>
          <t>INE00H001014</t>
        </is>
      </c>
      <c r="C14" s="30" t="inlineStr">
        <is>
          <t>Retailing</t>
        </is>
      </c>
      <c r="D14" s="13" t="n">
        <v>53488</v>
      </c>
      <c r="E14" s="14" t="n">
        <v>206.57</v>
      </c>
      <c r="F14" s="15" t="n">
        <v>0.0604</v>
      </c>
      <c r="G14" s="15" t="n"/>
    </row>
    <row r="15">
      <c r="A15" s="12" t="inlineStr">
        <is>
          <t>FSN E-Commerce Ventures Ltd.</t>
        </is>
      </c>
      <c r="B15" s="30" t="inlineStr">
        <is>
          <t>INE388Y01029</t>
        </is>
      </c>
      <c r="C15" s="30" t="inlineStr">
        <is>
          <t>Retailing</t>
        </is>
      </c>
      <c r="D15" s="13" t="n">
        <v>71855</v>
      </c>
      <c r="E15" s="14" t="n">
        <v>190.67</v>
      </c>
      <c r="F15" s="15" t="n">
        <v>0.0557</v>
      </c>
      <c r="G15" s="15" t="n"/>
    </row>
    <row r="16">
      <c r="A16" s="12" t="inlineStr">
        <is>
          <t>Vodafone Idea Ltd.</t>
        </is>
      </c>
      <c r="B16" s="30" t="inlineStr">
        <is>
          <t>INE669E01016</t>
        </is>
      </c>
      <c r="C16" s="30" t="inlineStr">
        <is>
          <t>Telecom - Services</t>
        </is>
      </c>
      <c r="D16" s="13" t="n">
        <v>1417392</v>
      </c>
      <c r="E16" s="14" t="n">
        <v>152.51</v>
      </c>
      <c r="F16" s="15" t="n">
        <v>0.0446</v>
      </c>
      <c r="G16" s="15" t="n"/>
    </row>
    <row r="17">
      <c r="A17" s="12" t="inlineStr">
        <is>
          <t>Tata Communications Ltd.</t>
        </is>
      </c>
      <c r="B17" s="30" t="inlineStr">
        <is>
          <t>INE151A01013</t>
        </is>
      </c>
      <c r="C17" s="30" t="inlineStr">
        <is>
          <t>Telecom - Services</t>
        </is>
      </c>
      <c r="D17" s="13" t="n">
        <v>6113</v>
      </c>
      <c r="E17" s="14" t="n">
        <v>111.54</v>
      </c>
      <c r="F17" s="15" t="n">
        <v>0.0326</v>
      </c>
      <c r="G17" s="15" t="n"/>
    </row>
    <row r="18">
      <c r="A18" s="12" t="inlineStr">
        <is>
          <t>Indian Railway Catering &amp;Tou. Corp. Ltd.</t>
        </is>
      </c>
      <c r="B18" s="30" t="inlineStr">
        <is>
          <t>INE335Y01020</t>
        </is>
      </c>
      <c r="C18" s="30" t="inlineStr">
        <is>
          <t>Leisure Services</t>
        </is>
      </c>
      <c r="D18" s="13" t="n">
        <v>15893</v>
      </c>
      <c r="E18" s="14" t="n">
        <v>108.8</v>
      </c>
      <c r="F18" s="15" t="n">
        <v>0.0318</v>
      </c>
      <c r="G18" s="15" t="n"/>
    </row>
    <row r="19">
      <c r="A19" s="12" t="inlineStr">
        <is>
          <t>Computer Age Management Services Ltd.</t>
        </is>
      </c>
      <c r="B19" s="30" t="inlineStr">
        <is>
          <t>INE596I01020</t>
        </is>
      </c>
      <c r="C19" s="30" t="inlineStr">
        <is>
          <t>Capital Markets</t>
        </is>
      </c>
      <c r="D19" s="13" t="n">
        <v>12552</v>
      </c>
      <c r="E19" s="14" t="n">
        <v>93</v>
      </c>
      <c r="F19" s="15" t="n">
        <v>0.0272</v>
      </c>
      <c r="G19" s="15" t="n"/>
    </row>
    <row r="20">
      <c r="A20" s="12" t="inlineStr">
        <is>
          <t>KFIN Technologies Ltd.</t>
        </is>
      </c>
      <c r="B20" s="30" t="inlineStr">
        <is>
          <t>INE138Y01010</t>
        </is>
      </c>
      <c r="C20" s="30" t="inlineStr">
        <is>
          <t>Capital Markets</t>
        </is>
      </c>
      <c r="D20" s="13" t="n">
        <v>6940</v>
      </c>
      <c r="E20" s="14" t="n">
        <v>75.11</v>
      </c>
      <c r="F20" s="15" t="n">
        <v>0.022</v>
      </c>
      <c r="G20" s="15" t="n"/>
    </row>
    <row r="21">
      <c r="A21" s="12" t="inlineStr">
        <is>
          <t>Angel One Ltd.</t>
        </is>
      </c>
      <c r="B21" s="30" t="inlineStr">
        <is>
          <t>INE732I01013</t>
        </is>
      </c>
      <c r="C21" s="30" t="inlineStr">
        <is>
          <t>Capital Markets</t>
        </is>
      </c>
      <c r="D21" s="13" t="n">
        <v>3040</v>
      </c>
      <c r="E21" s="14" t="n">
        <v>71.26000000000001</v>
      </c>
      <c r="F21" s="15" t="n">
        <v>0.0208</v>
      </c>
      <c r="G21" s="15" t="n"/>
    </row>
    <row r="22">
      <c r="A22" s="12" t="inlineStr">
        <is>
          <t>Motilal Oswal Financial Services Ltd.</t>
        </is>
      </c>
      <c r="B22" s="30" t="inlineStr">
        <is>
          <t>INE338I01027</t>
        </is>
      </c>
      <c r="C22" s="30" t="inlineStr">
        <is>
          <t>Capital Markets</t>
        </is>
      </c>
      <c r="D22" s="13" t="n">
        <v>8167</v>
      </c>
      <c r="E22" s="14" t="n">
        <v>69.86</v>
      </c>
      <c r="F22" s="15" t="n">
        <v>0.0204</v>
      </c>
      <c r="G22" s="15" t="n"/>
    </row>
    <row r="23">
      <c r="A23" s="12" t="inlineStr">
        <is>
          <t>Indian Energy Exchange Ltd.</t>
        </is>
      </c>
      <c r="B23" s="30" t="inlineStr">
        <is>
          <t>INE022Q01020</t>
        </is>
      </c>
      <c r="C23" s="30" t="inlineStr">
        <is>
          <t>Capital Markets</t>
        </is>
      </c>
      <c r="D23" s="13" t="n">
        <v>41839</v>
      </c>
      <c r="E23" s="14" t="n">
        <v>56.17</v>
      </c>
      <c r="F23" s="15" t="n">
        <v>0.0164</v>
      </c>
      <c r="G23" s="15" t="n"/>
    </row>
    <row r="24">
      <c r="A24" s="12" t="inlineStr">
        <is>
          <t>Indiamart Intermesh Ltd.</t>
        </is>
      </c>
      <c r="B24" s="30" t="inlineStr">
        <is>
          <t>INE933S01016</t>
        </is>
      </c>
      <c r="C24" s="30" t="inlineStr">
        <is>
          <t>Retailing</t>
        </is>
      </c>
      <c r="D24" s="13" t="n">
        <v>1602</v>
      </c>
      <c r="E24" s="14" t="n">
        <v>35.63</v>
      </c>
      <c r="F24" s="15" t="n">
        <v>0.0104</v>
      </c>
      <c r="G24" s="15" t="n"/>
    </row>
    <row r="25">
      <c r="A25" s="12" t="inlineStr">
        <is>
          <t>TBO Tek Ltd.</t>
        </is>
      </c>
      <c r="B25" s="30" t="inlineStr">
        <is>
          <t>INE673O01025</t>
        </is>
      </c>
      <c r="C25" s="30" t="inlineStr">
        <is>
          <t>Leisure Services</t>
        </is>
      </c>
      <c r="D25" s="13" t="n">
        <v>1761</v>
      </c>
      <c r="E25" s="14" t="n">
        <v>29.29</v>
      </c>
      <c r="F25" s="15" t="n">
        <v>0.0086</v>
      </c>
      <c r="G25" s="15" t="n"/>
    </row>
    <row r="26">
      <c r="A26" s="12" t="inlineStr">
        <is>
          <t>BLS International Services Ltd.</t>
        </is>
      </c>
      <c r="B26" s="30" t="inlineStr">
        <is>
          <t>INE153T01027</t>
        </is>
      </c>
      <c r="C26" s="30" t="inlineStr">
        <is>
          <t>Leisure Services</t>
        </is>
      </c>
      <c r="D26" s="13" t="n">
        <v>6246</v>
      </c>
      <c r="E26" s="14" t="n">
        <v>20.05</v>
      </c>
      <c r="F26" s="15" t="n">
        <v>0.0059</v>
      </c>
      <c r="G26" s="15" t="n"/>
    </row>
    <row r="27">
      <c r="A27" s="12" t="inlineStr">
        <is>
          <t>Tejas Networks Ltd.</t>
        </is>
      </c>
      <c r="B27" s="30" t="inlineStr">
        <is>
          <t>INE010J01012</t>
        </is>
      </c>
      <c r="C27" s="30" t="inlineStr">
        <is>
          <t>Telecom - Equipment &amp; Accessories</t>
        </is>
      </c>
      <c r="D27" s="13" t="n">
        <v>4263</v>
      </c>
      <c r="E27" s="14" t="n">
        <v>19.16</v>
      </c>
      <c r="F27" s="15" t="n">
        <v>0.0056</v>
      </c>
      <c r="G27" s="15" t="n"/>
    </row>
    <row r="28">
      <c r="A28" s="16" t="inlineStr">
        <is>
          <t>Sub Total</t>
        </is>
      </c>
      <c r="B28" s="31" t="n"/>
      <c r="C28" s="31" t="n"/>
      <c r="D28" s="17" t="n"/>
      <c r="E28" s="37" t="n">
        <v>3417.67</v>
      </c>
      <c r="F28" s="38" t="n">
        <v>0.9993</v>
      </c>
      <c r="G28" s="20" t="n"/>
    </row>
    <row r="29">
      <c r="A29" s="16" t="inlineStr">
        <is>
          <t>(b) Unlisted</t>
        </is>
      </c>
      <c r="B29" s="30" t="n"/>
      <c r="C29" s="30" t="n"/>
      <c r="D29" s="13" t="n"/>
      <c r="E29" s="14" t="n"/>
      <c r="F29" s="15" t="n"/>
      <c r="G29" s="15" t="n"/>
    </row>
    <row r="30">
      <c r="A30" s="16" t="inlineStr">
        <is>
          <t>Sub Total</t>
        </is>
      </c>
      <c r="B30" s="30" t="n"/>
      <c r="C30" s="30" t="n"/>
      <c r="D30" s="13" t="n"/>
      <c r="E30" s="39" t="inlineStr">
        <is>
          <t>NIL</t>
        </is>
      </c>
      <c r="F30" s="40" t="inlineStr">
        <is>
          <t>NIL</t>
        </is>
      </c>
      <c r="G30" s="15" t="n"/>
    </row>
    <row r="31">
      <c r="A31" s="21" t="inlineStr">
        <is>
          <t>TOTAL</t>
        </is>
      </c>
      <c r="B31" s="32" t="n"/>
      <c r="C31" s="32" t="n"/>
      <c r="D31" s="22" t="n"/>
      <c r="E31" s="27" t="n">
        <v>3417.67</v>
      </c>
      <c r="F31" s="28" t="n">
        <v>0.9993</v>
      </c>
      <c r="G31" s="20" t="n"/>
    </row>
    <row r="32">
      <c r="A32" s="12" t="n"/>
      <c r="B32" s="30" t="n"/>
      <c r="C32" s="30" t="n"/>
      <c r="D32" s="13" t="n"/>
      <c r="E32" s="14" t="n"/>
      <c r="F32" s="15" t="n"/>
      <c r="G32" s="15" t="n"/>
    </row>
    <row r="33">
      <c r="A33" s="12" t="n"/>
      <c r="B33" s="30" t="n"/>
      <c r="C33" s="30" t="n"/>
      <c r="D33" s="13" t="n"/>
      <c r="E33" s="14" t="n"/>
      <c r="F33" s="15" t="n"/>
      <c r="G33" s="15" t="n"/>
    </row>
    <row r="34">
      <c r="A34" s="16" t="inlineStr">
        <is>
          <t>TREPS / Reverse Repo</t>
        </is>
      </c>
      <c r="B34" s="30" t="n"/>
      <c r="C34" s="30" t="n"/>
      <c r="D34" s="13" t="n"/>
      <c r="E34" s="14" t="n"/>
      <c r="F34" s="15" t="n"/>
      <c r="G34" s="15" t="n"/>
    </row>
    <row r="35">
      <c r="A35" s="12" t="inlineStr">
        <is>
          <t>Clearing Corporation of India Ltd.</t>
        </is>
      </c>
      <c r="B35" s="30" t="n"/>
      <c r="C35" s="30" t="n"/>
      <c r="D35" s="13" t="n"/>
      <c r="E35" s="14" t="n">
        <v>16</v>
      </c>
      <c r="F35" s="15" t="n">
        <v>0.0047</v>
      </c>
      <c r="G35" s="15" t="n">
        <v>0.053335</v>
      </c>
    </row>
    <row r="36">
      <c r="A36" s="16" t="inlineStr">
        <is>
          <t>Sub Total</t>
        </is>
      </c>
      <c r="B36" s="31" t="n"/>
      <c r="C36" s="31" t="n"/>
      <c r="D36" s="17" t="n"/>
      <c r="E36" s="37" t="n">
        <v>16</v>
      </c>
      <c r="F36" s="38" t="n">
        <v>0.0047</v>
      </c>
      <c r="G36" s="20" t="n"/>
    </row>
    <row r="37">
      <c r="A37" s="12" t="n"/>
      <c r="B37" s="30" t="n"/>
      <c r="C37" s="30" t="n"/>
      <c r="D37" s="13" t="n"/>
      <c r="E37" s="14" t="n"/>
      <c r="F37" s="15" t="n"/>
      <c r="G37" s="15" t="n"/>
    </row>
    <row r="38">
      <c r="A38" s="21" t="inlineStr">
        <is>
          <t>TOTAL</t>
        </is>
      </c>
      <c r="B38" s="32" t="n"/>
      <c r="C38" s="32" t="n"/>
      <c r="D38" s="22" t="n"/>
      <c r="E38" s="18" t="n">
        <v>16</v>
      </c>
      <c r="F38" s="19" t="n">
        <v>0.0047</v>
      </c>
      <c r="G38" s="20" t="n"/>
    </row>
    <row r="39">
      <c r="A39" s="12" t="inlineStr">
        <is>
          <t>Accrued Interest</t>
        </is>
      </c>
      <c r="B39" s="30" t="n"/>
      <c r="C39" s="30" t="n"/>
      <c r="D39" s="13" t="n"/>
      <c r="E39" s="14" t="n">
        <v>0.0023376</v>
      </c>
      <c r="F39" s="15" t="n">
        <v>0</v>
      </c>
      <c r="G39" s="15" t="n"/>
    </row>
    <row r="40">
      <c r="A40" s="12" t="inlineStr">
        <is>
          <t>Net Receivables/(Payables)</t>
        </is>
      </c>
      <c r="B40" s="30" t="n"/>
      <c r="C40" s="30" t="n"/>
      <c r="D40" s="13" t="n"/>
      <c r="E40" s="23" t="n">
        <v>-12.9923376</v>
      </c>
      <c r="F40" s="24" t="n">
        <v>-0.004</v>
      </c>
      <c r="G40" s="15" t="n">
        <v>0.053335</v>
      </c>
    </row>
    <row r="41">
      <c r="A41" s="25" t="inlineStr">
        <is>
          <t>GRAND TOTAL</t>
        </is>
      </c>
      <c r="B41" s="33" t="n"/>
      <c r="C41" s="33" t="n"/>
      <c r="D41" s="26" t="n"/>
      <c r="E41" s="27" t="n">
        <v>3420.68</v>
      </c>
      <c r="F41" s="28" t="n">
        <v>1</v>
      </c>
      <c r="G41" s="28" t="n"/>
    </row>
    <row r="46">
      <c r="A46" s="74" t="inlineStr">
        <is>
          <t>Notes:</t>
        </is>
      </c>
    </row>
    <row r="47">
      <c r="A47" s="48" t="inlineStr">
        <is>
          <t>1. Security in default beyond its maturiy date</t>
        </is>
      </c>
      <c r="B47" s="34" t="inlineStr">
        <is>
          <t>NIL</t>
        </is>
      </c>
    </row>
    <row r="48">
      <c r="A48" t="inlineStr">
        <is>
          <t>2. NAV at the beginning of the period (Rs. per unit)</t>
        </is>
      </c>
    </row>
    <row r="49">
      <c r="A49" t="inlineStr">
        <is>
          <t>Plan /option (Face Value 10)</t>
        </is>
      </c>
      <c r="B49" t="inlineStr">
        <is>
          <t>As on</t>
        </is>
      </c>
      <c r="C49" t="inlineStr">
        <is>
          <t>As on</t>
        </is>
      </c>
    </row>
    <row r="50">
      <c r="B50" s="49" t="n">
        <v>45989</v>
      </c>
      <c r="C50" s="49" t="n">
        <v>46022</v>
      </c>
    </row>
    <row r="51">
      <c r="A51" t="inlineStr">
        <is>
          <t>Direct Plan  Growth Option</t>
        </is>
      </c>
      <c r="B51" t="n">
        <v>11.2496</v>
      </c>
      <c r="C51" t="n">
        <v>11.0509</v>
      </c>
    </row>
    <row r="52">
      <c r="A52" t="inlineStr">
        <is>
          <t>Direct Plan IDCW Option</t>
        </is>
      </c>
      <c r="B52" t="n">
        <v>11.2496</v>
      </c>
      <c r="C52" t="n">
        <v>11.0509</v>
      </c>
    </row>
    <row r="53">
      <c r="A53" t="inlineStr">
        <is>
          <t>Regular Plan  Growth Option</t>
        </is>
      </c>
      <c r="B53" t="n">
        <v>11.2061</v>
      </c>
      <c r="C53" t="n">
        <v>11.0015</v>
      </c>
    </row>
    <row r="54">
      <c r="A54" t="inlineStr">
        <is>
          <t>Regular Plan IDCW Option</t>
        </is>
      </c>
      <c r="B54" t="n">
        <v>11.2061</v>
      </c>
      <c r="C54" t="n">
        <v>11.0015</v>
      </c>
    </row>
    <row r="56">
      <c r="A56" t="inlineStr">
        <is>
          <t xml:space="preserve">3. Total Dividend (Net) declared during the month </t>
        </is>
      </c>
      <c r="B56" s="34" t="inlineStr">
        <is>
          <t>NIL</t>
        </is>
      </c>
    </row>
    <row r="57">
      <c r="A57" t="inlineStr">
        <is>
          <t>4. Bonus was declared during the month</t>
        </is>
      </c>
      <c r="B57" s="34" t="inlineStr">
        <is>
          <t>NIL</t>
        </is>
      </c>
    </row>
    <row r="58" ht="29" customHeight="1">
      <c r="A58" s="48" t="inlineStr">
        <is>
          <t>5. Investment in Repo of Corporate Debt Securities during the month ended December 31, 2025</t>
        </is>
      </c>
      <c r="B58" s="34" t="inlineStr">
        <is>
          <t>NIL</t>
        </is>
      </c>
    </row>
    <row r="59" ht="29" customHeight="1">
      <c r="A59" s="48" t="inlineStr">
        <is>
          <t>6. Investment in foreign securities/ADRs/GDRs at the end of the month</t>
        </is>
      </c>
      <c r="B59" s="34" t="inlineStr">
        <is>
          <t>NIL</t>
        </is>
      </c>
    </row>
    <row r="60">
      <c r="A60" t="inlineStr">
        <is>
          <t>7. Portfolio Turnover Ratio</t>
        </is>
      </c>
      <c r="B60" s="51" t="n">
        <v>0.6501</v>
      </c>
    </row>
    <row r="61" ht="43.5" customHeight="1">
      <c r="A61" s="48" t="inlineStr">
        <is>
          <t>8. Total gross exposure to derivative instruments (excluding reversed positions) at the end of the month (Rs. in Lakhs)</t>
        </is>
      </c>
      <c r="B61" s="34" t="inlineStr">
        <is>
          <t>NIL</t>
        </is>
      </c>
    </row>
    <row r="62">
      <c r="B62" s="34" t="n"/>
    </row>
    <row r="63" ht="29" customHeight="1">
      <c r="A63" s="48" t="inlineStr">
        <is>
          <t>9. Margin Deposits includes Margin money placed on derivatives other than margin money placed with bank</t>
        </is>
      </c>
      <c r="B63" s="34" t="inlineStr">
        <is>
          <t>NIL</t>
        </is>
      </c>
    </row>
    <row r="64" ht="29" customHeight="1">
      <c r="A64" s="48" t="inlineStr">
        <is>
          <t>10. Value of investment made by other schemes under same management (Rs. In Lakhs)</t>
        </is>
      </c>
      <c r="B64" t="inlineStr">
        <is>
          <t>NIL</t>
        </is>
      </c>
    </row>
    <row r="65" ht="29" customHeight="1">
      <c r="A65" s="48" t="inlineStr">
        <is>
          <t>11. Number of instance of deviation In valuation of securities</t>
        </is>
      </c>
      <c r="B65" s="34" t="inlineStr">
        <is>
          <t>NIL</t>
        </is>
      </c>
    </row>
    <row r="66" ht="29" customHeight="1">
      <c r="A66" s="48" t="inlineStr">
        <is>
          <t>12. Total value and percentage of illiquid equity shares / securities</t>
        </is>
      </c>
      <c r="B66" s="34" t="inlineStr">
        <is>
          <t>NIL</t>
        </is>
      </c>
    </row>
    <row r="68" ht="70" customHeight="1">
      <c r="A68" s="76" t="inlineStr">
        <is>
          <t>Scheme Name</t>
        </is>
      </c>
      <c r="B68" s="76" t="inlineStr">
        <is>
          <t>Risk- O - Meter</t>
        </is>
      </c>
      <c r="C68" s="76" t="inlineStr">
        <is>
          <t>Benchmark of the Scheme</t>
        </is>
      </c>
      <c r="D68" s="76" t="inlineStr">
        <is>
          <t>Benchmark Risk-o-meter</t>
        </is>
      </c>
    </row>
    <row r="69" ht="70" customHeight="1">
      <c r="A69" s="76" t="inlineStr">
        <is>
          <t>Edelweiss BSE Internet Economy Index Fund</t>
        </is>
      </c>
      <c r="B69" s="76" t="n"/>
      <c r="C69" s="76" t="inlineStr">
        <is>
          <t>BSE Internet Economy TRI</t>
        </is>
      </c>
      <c r="D69" s="76" t="n"/>
      <c r="E6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4.xml><?xml version="1.0" encoding="utf-8"?>
<worksheet xmlns="http://schemas.openxmlformats.org/spreadsheetml/2006/main">
  <sheetPr>
    <outlinePr summaryBelow="1" summaryRight="1"/>
    <pageSetUpPr/>
  </sheetPr>
  <dimension ref="A1:G309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EQUITY SAVINGS FUND AS ON DECEMBER 31, 2025</t>
        </is>
      </c>
    </row>
    <row r="2" ht="35" customHeight="1">
      <c r="A2" s="75" t="inlineStr">
        <is>
          <t>(An Open ended scheme investing in equity, arbitrage and debt)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Reliance Industries Ltd.</t>
        </is>
      </c>
      <c r="B8" s="30" t="inlineStr">
        <is>
          <t>INE002A01018</t>
        </is>
      </c>
      <c r="C8" s="30" t="inlineStr">
        <is>
          <t>Petroleum Products</t>
        </is>
      </c>
      <c r="D8" s="13" t="n">
        <v>367751</v>
      </c>
      <c r="E8" s="14" t="n">
        <v>5775.16</v>
      </c>
      <c r="F8" s="15" t="n">
        <v>0.0483</v>
      </c>
      <c r="G8" s="15" t="n"/>
    </row>
    <row r="9">
      <c r="A9" s="12" t="inlineStr">
        <is>
          <t>HDFC Bank Ltd.</t>
        </is>
      </c>
      <c r="B9" s="30" t="inlineStr">
        <is>
          <t>INE040A01034</t>
        </is>
      </c>
      <c r="C9" s="30" t="inlineStr">
        <is>
          <t>Banks</t>
        </is>
      </c>
      <c r="D9" s="13" t="n">
        <v>512964</v>
      </c>
      <c r="E9" s="14" t="n">
        <v>5084.5</v>
      </c>
      <c r="F9" s="15" t="n">
        <v>0.0426</v>
      </c>
      <c r="G9" s="15" t="n"/>
    </row>
    <row r="10">
      <c r="A10" s="12" t="inlineStr">
        <is>
          <t>ICICI Bank Ltd.</t>
        </is>
      </c>
      <c r="B10" s="30" t="inlineStr">
        <is>
          <t>INE090A01021</t>
        </is>
      </c>
      <c r="C10" s="30" t="inlineStr">
        <is>
          <t>Banks</t>
        </is>
      </c>
      <c r="D10" s="13" t="n">
        <v>329929</v>
      </c>
      <c r="E10" s="14" t="n">
        <v>4430.62</v>
      </c>
      <c r="F10" s="15" t="n">
        <v>0.0371</v>
      </c>
      <c r="G10" s="15" t="n"/>
    </row>
    <row r="11">
      <c r="A11" s="12" t="inlineStr">
        <is>
          <t>UPL Ltd.</t>
        </is>
      </c>
      <c r="B11" s="30" t="inlineStr">
        <is>
          <t>INE628A01036</t>
        </is>
      </c>
      <c r="C11" s="30" t="inlineStr">
        <is>
          <t>Fertilizers &amp; Agrochemicals</t>
        </is>
      </c>
      <c r="D11" s="13" t="n">
        <v>489155</v>
      </c>
      <c r="E11" s="14" t="n">
        <v>3889.52</v>
      </c>
      <c r="F11" s="15" t="n">
        <v>0.0326</v>
      </c>
      <c r="G11" s="15" t="n"/>
    </row>
    <row r="12">
      <c r="A12" s="12" t="inlineStr">
        <is>
          <t>Adani Green Energy Ltd.</t>
        </is>
      </c>
      <c r="B12" s="30" t="inlineStr">
        <is>
          <t>INE364U01010</t>
        </is>
      </c>
      <c r="C12" s="30" t="inlineStr">
        <is>
          <t>Power</t>
        </is>
      </c>
      <c r="D12" s="13" t="n">
        <v>360000</v>
      </c>
      <c r="E12" s="14" t="n">
        <v>3654.36</v>
      </c>
      <c r="F12" s="15" t="n">
        <v>0.0306</v>
      </c>
      <c r="G12" s="15" t="n"/>
    </row>
    <row r="13">
      <c r="A13" s="12" t="inlineStr">
        <is>
          <t>Vodafone Idea Ltd.</t>
        </is>
      </c>
      <c r="B13" s="30" t="inlineStr">
        <is>
          <t>INE669E01016</t>
        </is>
      </c>
      <c r="C13" s="30" t="inlineStr">
        <is>
          <t>Telecom - Services</t>
        </is>
      </c>
      <c r="D13" s="13" t="n">
        <v>31731000</v>
      </c>
      <c r="E13" s="14" t="n">
        <v>3414.26</v>
      </c>
      <c r="F13" s="15" t="n">
        <v>0.0286</v>
      </c>
      <c r="G13" s="15" t="n"/>
    </row>
    <row r="14">
      <c r="A14" s="12" t="inlineStr">
        <is>
          <t>Bharti Airtel Ltd.</t>
        </is>
      </c>
      <c r="B14" s="30" t="inlineStr">
        <is>
          <t>INE397D01024</t>
        </is>
      </c>
      <c r="C14" s="30" t="inlineStr">
        <is>
          <t>Telecom - Services</t>
        </is>
      </c>
      <c r="D14" s="13" t="n">
        <v>145455</v>
      </c>
      <c r="E14" s="14" t="n">
        <v>3062.7</v>
      </c>
      <c r="F14" s="15" t="n">
        <v>0.0256</v>
      </c>
      <c r="G14" s="15" t="n"/>
    </row>
    <row r="15">
      <c r="A15" s="12" t="inlineStr">
        <is>
          <t>Axis Bank Ltd.</t>
        </is>
      </c>
      <c r="B15" s="30" t="inlineStr">
        <is>
          <t>INE238A01034</t>
        </is>
      </c>
      <c r="C15" s="30" t="inlineStr">
        <is>
          <t>Banks</t>
        </is>
      </c>
      <c r="D15" s="13" t="n">
        <v>205077</v>
      </c>
      <c r="E15" s="14" t="n">
        <v>2603.25</v>
      </c>
      <c r="F15" s="15" t="n">
        <v>0.0218</v>
      </c>
      <c r="G15" s="15" t="n"/>
    </row>
    <row r="16">
      <c r="A16" s="12" t="inlineStr">
        <is>
          <t>State Bank of India</t>
        </is>
      </c>
      <c r="B16" s="30" t="inlineStr">
        <is>
          <t>INE062A01020</t>
        </is>
      </c>
      <c r="C16" s="30" t="inlineStr">
        <is>
          <t>Banks</t>
        </is>
      </c>
      <c r="D16" s="13" t="n">
        <v>173072</v>
      </c>
      <c r="E16" s="14" t="n">
        <v>1699.91</v>
      </c>
      <c r="F16" s="15" t="n">
        <v>0.0142</v>
      </c>
      <c r="G16" s="15" t="n"/>
    </row>
    <row r="17">
      <c r="A17" s="12" t="inlineStr">
        <is>
          <t>IndusInd Bank Ltd.</t>
        </is>
      </c>
      <c r="B17" s="30" t="inlineStr">
        <is>
          <t>INE095A01012</t>
        </is>
      </c>
      <c r="C17" s="30" t="inlineStr">
        <is>
          <t>Banks</t>
        </is>
      </c>
      <c r="D17" s="13" t="n">
        <v>182700</v>
      </c>
      <c r="E17" s="14" t="n">
        <v>1578.89</v>
      </c>
      <c r="F17" s="15" t="n">
        <v>0.0132</v>
      </c>
      <c r="G17" s="15" t="n"/>
    </row>
    <row r="18">
      <c r="A18" s="12" t="inlineStr">
        <is>
          <t>Ambuja Cements Ltd.</t>
        </is>
      </c>
      <c r="B18" s="30" t="inlineStr">
        <is>
          <t>INE079A01024</t>
        </is>
      </c>
      <c r="C18" s="30" t="inlineStr">
        <is>
          <t>Cement &amp; Cement Products</t>
        </is>
      </c>
      <c r="D18" s="13" t="n">
        <v>283500</v>
      </c>
      <c r="E18" s="14" t="n">
        <v>1577.25</v>
      </c>
      <c r="F18" s="15" t="n">
        <v>0.0132</v>
      </c>
      <c r="G18" s="15" t="n"/>
    </row>
    <row r="19">
      <c r="A19" s="12" t="inlineStr">
        <is>
          <t>Adani Ports &amp; Special Economic Zone Ltd.</t>
        </is>
      </c>
      <c r="B19" s="30" t="inlineStr">
        <is>
          <t>INE742F01042</t>
        </is>
      </c>
      <c r="C19" s="30" t="inlineStr">
        <is>
          <t>Transport Infrastructure</t>
        </is>
      </c>
      <c r="D19" s="13" t="n">
        <v>99750</v>
      </c>
      <c r="E19" s="14" t="n">
        <v>1466.13</v>
      </c>
      <c r="F19" s="15" t="n">
        <v>0.0123</v>
      </c>
      <c r="G19" s="15" t="n"/>
    </row>
    <row r="20">
      <c r="A20" s="12" t="inlineStr">
        <is>
          <t>Eternal Ltd.</t>
        </is>
      </c>
      <c r="B20" s="30" t="inlineStr">
        <is>
          <t>INE758T01015</t>
        </is>
      </c>
      <c r="C20" s="30" t="inlineStr">
        <is>
          <t>Retailing</t>
        </is>
      </c>
      <c r="D20" s="13" t="n">
        <v>458325</v>
      </c>
      <c r="E20" s="14" t="n">
        <v>1274.37</v>
      </c>
      <c r="F20" s="15" t="n">
        <v>0.0107</v>
      </c>
      <c r="G20" s="15" t="n"/>
    </row>
    <row r="21">
      <c r="A21" s="12" t="inlineStr">
        <is>
          <t>RBL Bank Ltd.</t>
        </is>
      </c>
      <c r="B21" s="30" t="inlineStr">
        <is>
          <t>INE976G01028</t>
        </is>
      </c>
      <c r="C21" s="30" t="inlineStr">
        <is>
          <t>Banks</t>
        </is>
      </c>
      <c r="D21" s="13" t="n">
        <v>370566</v>
      </c>
      <c r="E21" s="14" t="n">
        <v>1170.25</v>
      </c>
      <c r="F21" s="15" t="n">
        <v>0.0098</v>
      </c>
      <c r="G21" s="15" t="n"/>
    </row>
    <row r="22">
      <c r="A22" s="12" t="inlineStr">
        <is>
          <t>InterGlobe Aviation Ltd.</t>
        </is>
      </c>
      <c r="B22" s="30" t="inlineStr">
        <is>
          <t>INE646L01027</t>
        </is>
      </c>
      <c r="C22" s="30" t="inlineStr">
        <is>
          <t>Transport Services</t>
        </is>
      </c>
      <c r="D22" s="13" t="n">
        <v>21406</v>
      </c>
      <c r="E22" s="14" t="n">
        <v>1083.04</v>
      </c>
      <c r="F22" s="15" t="n">
        <v>0.0091</v>
      </c>
      <c r="G22" s="15" t="n"/>
    </row>
    <row r="23">
      <c r="A23" s="12" t="inlineStr">
        <is>
          <t>Swiggy Ltd.</t>
        </is>
      </c>
      <c r="B23" s="30" t="inlineStr">
        <is>
          <t>INE00H001014</t>
        </is>
      </c>
      <c r="C23" s="30" t="inlineStr">
        <is>
          <t>Retailing</t>
        </is>
      </c>
      <c r="D23" s="13" t="n">
        <v>266666</v>
      </c>
      <c r="E23" s="14" t="n">
        <v>1030</v>
      </c>
      <c r="F23" s="15" t="n">
        <v>0.0086</v>
      </c>
      <c r="G23" s="15" t="n"/>
    </row>
    <row r="24">
      <c r="A24" s="12" t="inlineStr">
        <is>
          <t>Hindalco Industries Ltd.</t>
        </is>
      </c>
      <c r="B24" s="30" t="inlineStr">
        <is>
          <t>INE038A01020</t>
        </is>
      </c>
      <c r="C24" s="30" t="inlineStr">
        <is>
          <t>Non - Ferrous Metals</t>
        </is>
      </c>
      <c r="D24" s="13" t="n">
        <v>111216</v>
      </c>
      <c r="E24" s="14" t="n">
        <v>986.15</v>
      </c>
      <c r="F24" s="15" t="n">
        <v>0.0083</v>
      </c>
      <c r="G24" s="15" t="n"/>
    </row>
    <row r="25">
      <c r="A25" s="12" t="inlineStr">
        <is>
          <t>ITC Ltd.</t>
        </is>
      </c>
      <c r="B25" s="30" t="inlineStr">
        <is>
          <t>INE154A01025</t>
        </is>
      </c>
      <c r="C25" s="30" t="inlineStr">
        <is>
          <t>Diversified FMCG</t>
        </is>
      </c>
      <c r="D25" s="13" t="n">
        <v>240967</v>
      </c>
      <c r="E25" s="14" t="n">
        <v>971.1</v>
      </c>
      <c r="F25" s="15" t="n">
        <v>0.0081</v>
      </c>
      <c r="G25" s="15" t="n"/>
    </row>
    <row r="26">
      <c r="A26" s="12" t="inlineStr">
        <is>
          <t>Time Technoplast Ltd.</t>
        </is>
      </c>
      <c r="B26" s="30" t="inlineStr">
        <is>
          <t>INE508G01029</t>
        </is>
      </c>
      <c r="C26" s="30" t="inlineStr">
        <is>
          <t>Industrial Products</t>
        </is>
      </c>
      <c r="D26" s="13" t="n">
        <v>497215</v>
      </c>
      <c r="E26" s="14" t="n">
        <v>934.8099999999999</v>
      </c>
      <c r="F26" s="15" t="n">
        <v>0.0078</v>
      </c>
      <c r="G26" s="15" t="n"/>
    </row>
    <row r="27">
      <c r="A27" s="12" t="inlineStr">
        <is>
          <t>Larsen &amp; Toubro Ltd.</t>
        </is>
      </c>
      <c r="B27" s="30" t="inlineStr">
        <is>
          <t>INE018A01030</t>
        </is>
      </c>
      <c r="C27" s="30" t="inlineStr">
        <is>
          <t>Construction</t>
        </is>
      </c>
      <c r="D27" s="13" t="n">
        <v>22050</v>
      </c>
      <c r="E27" s="14" t="n">
        <v>900.41</v>
      </c>
      <c r="F27" s="15" t="n">
        <v>0.0075</v>
      </c>
      <c r="G27" s="15" t="n"/>
    </row>
    <row r="28">
      <c r="A28" s="12" t="inlineStr">
        <is>
          <t>Mahindra &amp; Mahindra Ltd.</t>
        </is>
      </c>
      <c r="B28" s="30" t="inlineStr">
        <is>
          <t>INE101A01026</t>
        </is>
      </c>
      <c r="C28" s="30" t="inlineStr">
        <is>
          <t>Automobiles</t>
        </is>
      </c>
      <c r="D28" s="13" t="n">
        <v>23509</v>
      </c>
      <c r="E28" s="14" t="n">
        <v>872</v>
      </c>
      <c r="F28" s="15" t="n">
        <v>0.0073</v>
      </c>
      <c r="G28" s="15" t="n"/>
    </row>
    <row r="29">
      <c r="A29" s="12" t="inlineStr">
        <is>
          <t>Grasim Industries Ltd.</t>
        </is>
      </c>
      <c r="B29" s="30" t="inlineStr">
        <is>
          <t>INE047A01021</t>
        </is>
      </c>
      <c r="C29" s="30" t="inlineStr">
        <is>
          <t>Cement &amp; Cement Products</t>
        </is>
      </c>
      <c r="D29" s="13" t="n">
        <v>30750</v>
      </c>
      <c r="E29" s="14" t="n">
        <v>869.92</v>
      </c>
      <c r="F29" s="15" t="n">
        <v>0.0073</v>
      </c>
      <c r="G29" s="15" t="n"/>
    </row>
    <row r="30">
      <c r="A30" s="12" t="inlineStr">
        <is>
          <t>Steel Authority of India Ltd.</t>
        </is>
      </c>
      <c r="B30" s="30" t="inlineStr">
        <is>
          <t>INE114A01011</t>
        </is>
      </c>
      <c r="C30" s="30" t="inlineStr">
        <is>
          <t>Ferrous Metals</t>
        </is>
      </c>
      <c r="D30" s="13" t="n">
        <v>521700</v>
      </c>
      <c r="E30" s="14" t="n">
        <v>766.85</v>
      </c>
      <c r="F30" s="15" t="n">
        <v>0.0064</v>
      </c>
      <c r="G30" s="15" t="n"/>
    </row>
    <row r="31">
      <c r="A31" s="12" t="inlineStr">
        <is>
          <t>National Aluminium Company Ltd.</t>
        </is>
      </c>
      <c r="B31" s="30" t="inlineStr">
        <is>
          <t>INE139A01034</t>
        </is>
      </c>
      <c r="C31" s="30" t="inlineStr">
        <is>
          <t>Non - Ferrous Metals</t>
        </is>
      </c>
      <c r="D31" s="13" t="n">
        <v>232500</v>
      </c>
      <c r="E31" s="14" t="n">
        <v>730.75</v>
      </c>
      <c r="F31" s="15" t="n">
        <v>0.0061</v>
      </c>
      <c r="G31" s="15" t="n"/>
    </row>
    <row r="32">
      <c r="A32" s="12" t="inlineStr">
        <is>
          <t>Tata Consultancy Services Ltd.</t>
        </is>
      </c>
      <c r="B32" s="30" t="inlineStr">
        <is>
          <t>INE467B01029</t>
        </is>
      </c>
      <c r="C32" s="30" t="inlineStr">
        <is>
          <t>IT - Software</t>
        </is>
      </c>
      <c r="D32" s="13" t="n">
        <v>22350</v>
      </c>
      <c r="E32" s="14" t="n">
        <v>716.59</v>
      </c>
      <c r="F32" s="15" t="n">
        <v>0.006</v>
      </c>
      <c r="G32" s="15" t="n"/>
    </row>
    <row r="33">
      <c r="A33" s="12" t="inlineStr">
        <is>
          <t>Bajaj Finance Ltd.</t>
        </is>
      </c>
      <c r="B33" s="30" t="inlineStr">
        <is>
          <t>INE296A01032</t>
        </is>
      </c>
      <c r="C33" s="30" t="inlineStr">
        <is>
          <t>Finance</t>
        </is>
      </c>
      <c r="D33" s="13" t="n">
        <v>71970</v>
      </c>
      <c r="E33" s="14" t="n">
        <v>710.2</v>
      </c>
      <c r="F33" s="15" t="n">
        <v>0.0059</v>
      </c>
      <c r="G33" s="15" t="n"/>
    </row>
    <row r="34">
      <c r="A34" s="12" t="inlineStr">
        <is>
          <t>NMDC Ltd.</t>
        </is>
      </c>
      <c r="B34" s="30" t="inlineStr">
        <is>
          <t>INE584A01023</t>
        </is>
      </c>
      <c r="C34" s="30" t="inlineStr">
        <is>
          <t>Minerals &amp; Mining</t>
        </is>
      </c>
      <c r="D34" s="13" t="n">
        <v>823500</v>
      </c>
      <c r="E34" s="14" t="n">
        <v>684.9</v>
      </c>
      <c r="F34" s="15" t="n">
        <v>0.0057</v>
      </c>
      <c r="G34" s="15" t="n"/>
    </row>
    <row r="35">
      <c r="A35" s="12" t="inlineStr">
        <is>
          <t>Shriram Finance Ltd.</t>
        </is>
      </c>
      <c r="B35" s="30" t="inlineStr">
        <is>
          <t>INE721A01047</t>
        </is>
      </c>
      <c r="C35" s="30" t="inlineStr">
        <is>
          <t>Finance</t>
        </is>
      </c>
      <c r="D35" s="13" t="n">
        <v>67693</v>
      </c>
      <c r="E35" s="14" t="n">
        <v>674.36</v>
      </c>
      <c r="F35" s="15" t="n">
        <v>0.0056</v>
      </c>
      <c r="G35" s="15" t="n"/>
    </row>
    <row r="36">
      <c r="A36" s="12" t="inlineStr">
        <is>
          <t>Sun Pharmaceutical Industries Ltd.</t>
        </is>
      </c>
      <c r="B36" s="30" t="inlineStr">
        <is>
          <t>INE044A01036</t>
        </is>
      </c>
      <c r="C36" s="30" t="inlineStr">
        <is>
          <t>Pharmaceuticals &amp; Biotechnology</t>
        </is>
      </c>
      <c r="D36" s="13" t="n">
        <v>36825</v>
      </c>
      <c r="E36" s="14" t="n">
        <v>633.28</v>
      </c>
      <c r="F36" s="15" t="n">
        <v>0.0053</v>
      </c>
      <c r="G36" s="15" t="n"/>
    </row>
    <row r="37">
      <c r="A37" s="12" t="inlineStr">
        <is>
          <t>Ultratech Cement Ltd.</t>
        </is>
      </c>
      <c r="B37" s="30" t="inlineStr">
        <is>
          <t>INE481G01011</t>
        </is>
      </c>
      <c r="C37" s="30" t="inlineStr">
        <is>
          <t>Cement &amp; Cement Products</t>
        </is>
      </c>
      <c r="D37" s="13" t="n">
        <v>5306</v>
      </c>
      <c r="E37" s="14" t="n">
        <v>625.26</v>
      </c>
      <c r="F37" s="15" t="n">
        <v>0.0052</v>
      </c>
      <c r="G37" s="15" t="n"/>
    </row>
    <row r="38">
      <c r="A38" s="12" t="inlineStr">
        <is>
          <t>Multi Commodity Exchange Of India Ltd.</t>
        </is>
      </c>
      <c r="B38" s="30" t="inlineStr">
        <is>
          <t>INE745G01035</t>
        </is>
      </c>
      <c r="C38" s="30" t="inlineStr">
        <is>
          <t>Capital Markets</t>
        </is>
      </c>
      <c r="D38" s="13" t="n">
        <v>5375</v>
      </c>
      <c r="E38" s="14" t="n">
        <v>598.5599999999999</v>
      </c>
      <c r="F38" s="15" t="n">
        <v>0.005</v>
      </c>
      <c r="G38" s="15" t="n"/>
    </row>
    <row r="39">
      <c r="A39" s="12" t="inlineStr">
        <is>
          <t>Infosys Ltd.</t>
        </is>
      </c>
      <c r="B39" s="30" t="inlineStr">
        <is>
          <t>INE009A01021</t>
        </is>
      </c>
      <c r="C39" s="30" t="inlineStr">
        <is>
          <t>IT - Software</t>
        </is>
      </c>
      <c r="D39" s="13" t="n">
        <v>36145</v>
      </c>
      <c r="E39" s="14" t="n">
        <v>583.89</v>
      </c>
      <c r="F39" s="15" t="n">
        <v>0.0049</v>
      </c>
      <c r="G39" s="15" t="n"/>
    </row>
    <row r="40">
      <c r="A40" s="12" t="inlineStr">
        <is>
          <t>Vedanta Ltd.</t>
        </is>
      </c>
      <c r="B40" s="30" t="inlineStr">
        <is>
          <t>INE205A01025</t>
        </is>
      </c>
      <c r="C40" s="30" t="inlineStr">
        <is>
          <t>Diversified Metals</t>
        </is>
      </c>
      <c r="D40" s="13" t="n">
        <v>94300</v>
      </c>
      <c r="E40" s="14" t="n">
        <v>569.95</v>
      </c>
      <c r="F40" s="15" t="n">
        <v>0.0048</v>
      </c>
      <c r="G40" s="15" t="n"/>
    </row>
    <row r="41">
      <c r="A41" s="12" t="inlineStr">
        <is>
          <t>JSW Steel Ltd.</t>
        </is>
      </c>
      <c r="B41" s="30" t="inlineStr">
        <is>
          <t>INE019A01038</t>
        </is>
      </c>
      <c r="C41" s="30" t="inlineStr">
        <is>
          <t>Ferrous Metals</t>
        </is>
      </c>
      <c r="D41" s="13" t="n">
        <v>47925</v>
      </c>
      <c r="E41" s="14" t="n">
        <v>558.23</v>
      </c>
      <c r="F41" s="15" t="n">
        <v>0.0047</v>
      </c>
      <c r="G41" s="15" t="n"/>
    </row>
    <row r="42">
      <c r="A42" s="12" t="inlineStr">
        <is>
          <t>NTPC Ltd.</t>
        </is>
      </c>
      <c r="B42" s="30" t="inlineStr">
        <is>
          <t>INE733E01010</t>
        </is>
      </c>
      <c r="C42" s="30" t="inlineStr">
        <is>
          <t>Power</t>
        </is>
      </c>
      <c r="D42" s="13" t="n">
        <v>168889</v>
      </c>
      <c r="E42" s="14" t="n">
        <v>556.5700000000001</v>
      </c>
      <c r="F42" s="15" t="n">
        <v>0.0047</v>
      </c>
      <c r="G42" s="15" t="n"/>
    </row>
    <row r="43">
      <c r="A43" s="12" t="inlineStr">
        <is>
          <t>Aequs Ltd.</t>
        </is>
      </c>
      <c r="B43" s="30" t="inlineStr">
        <is>
          <t>INE947N01017</t>
        </is>
      </c>
      <c r="C43" s="30" t="inlineStr">
        <is>
          <t>Aerospace &amp; Defense</t>
        </is>
      </c>
      <c r="D43" s="13" t="n">
        <v>397080</v>
      </c>
      <c r="E43" s="14" t="n">
        <v>545.95</v>
      </c>
      <c r="F43" s="15" t="n">
        <v>0.0046</v>
      </c>
      <c r="G43" s="15" t="n"/>
    </row>
    <row r="44">
      <c r="A44" s="12" t="inlineStr">
        <is>
          <t>Sammaan Capital Ltd.</t>
        </is>
      </c>
      <c r="B44" s="30" t="inlineStr">
        <is>
          <t>INE148I01020</t>
        </is>
      </c>
      <c r="C44" s="30" t="inlineStr">
        <is>
          <t>Finance</t>
        </is>
      </c>
      <c r="D44" s="13" t="n">
        <v>374100</v>
      </c>
      <c r="E44" s="14" t="n">
        <v>544.84</v>
      </c>
      <c r="F44" s="15" t="n">
        <v>0.0046</v>
      </c>
      <c r="G44" s="15" t="n"/>
    </row>
    <row r="45">
      <c r="A45" s="12" t="inlineStr">
        <is>
          <t>Life Insurance Corporation of India</t>
        </is>
      </c>
      <c r="B45" s="30" t="inlineStr">
        <is>
          <t>INE0J1Y01017</t>
        </is>
      </c>
      <c r="C45" s="30" t="inlineStr">
        <is>
          <t>Insurance</t>
        </is>
      </c>
      <c r="D45" s="13" t="n">
        <v>62839</v>
      </c>
      <c r="E45" s="14" t="n">
        <v>537.21</v>
      </c>
      <c r="F45" s="15" t="n">
        <v>0.0045</v>
      </c>
      <c r="G45" s="15" t="n"/>
    </row>
    <row r="46">
      <c r="A46" s="12" t="inlineStr">
        <is>
          <t>Neuland Laboratories Ltd.</t>
        </is>
      </c>
      <c r="B46" s="30" t="inlineStr">
        <is>
          <t>INE794A01010</t>
        </is>
      </c>
      <c r="C46" s="30" t="inlineStr">
        <is>
          <t>Pharmaceuticals &amp; Biotechnology</t>
        </is>
      </c>
      <c r="D46" s="13" t="n">
        <v>3500</v>
      </c>
      <c r="E46" s="14" t="n">
        <v>531.13</v>
      </c>
      <c r="F46" s="15" t="n">
        <v>0.0044</v>
      </c>
      <c r="G46" s="15" t="n"/>
    </row>
    <row r="47">
      <c r="A47" s="12" t="inlineStr">
        <is>
          <t>Wakefit Innovations Ltd.</t>
        </is>
      </c>
      <c r="B47" s="30" t="inlineStr">
        <is>
          <t>INE0E7301029</t>
        </is>
      </c>
      <c r="C47" s="30" t="inlineStr">
        <is>
          <t>Consumer Durables</t>
        </is>
      </c>
      <c r="D47" s="13" t="n">
        <v>282036</v>
      </c>
      <c r="E47" s="14" t="n">
        <v>520.1900000000001</v>
      </c>
      <c r="F47" s="15" t="n">
        <v>0.0044</v>
      </c>
      <c r="G47" s="15" t="n"/>
    </row>
    <row r="48">
      <c r="A48" s="12" t="inlineStr">
        <is>
          <t>Hero MotoCorp Ltd.</t>
        </is>
      </c>
      <c r="B48" s="30" t="inlineStr">
        <is>
          <t>INE158A01026</t>
        </is>
      </c>
      <c r="C48" s="30" t="inlineStr">
        <is>
          <t>Automobiles</t>
        </is>
      </c>
      <c r="D48" s="13" t="n">
        <v>8962</v>
      </c>
      <c r="E48" s="14" t="n">
        <v>517.2</v>
      </c>
      <c r="F48" s="15" t="n">
        <v>0.0043</v>
      </c>
      <c r="G48" s="15" t="n"/>
    </row>
    <row r="49">
      <c r="A49" s="12" t="inlineStr">
        <is>
          <t>Tata Power Company Ltd.</t>
        </is>
      </c>
      <c r="B49" s="30" t="inlineStr">
        <is>
          <t>INE245A01021</t>
        </is>
      </c>
      <c r="C49" s="30" t="inlineStr">
        <is>
          <t>Power</t>
        </is>
      </c>
      <c r="D49" s="13" t="n">
        <v>134850</v>
      </c>
      <c r="E49" s="14" t="n">
        <v>511.89</v>
      </c>
      <c r="F49" s="15" t="n">
        <v>0.0043</v>
      </c>
      <c r="G49" s="15" t="n"/>
    </row>
    <row r="50">
      <c r="A50" s="12" t="inlineStr">
        <is>
          <t>The Federal Bank Ltd.</t>
        </is>
      </c>
      <c r="B50" s="30" t="inlineStr">
        <is>
          <t>INE171A01029</t>
        </is>
      </c>
      <c r="C50" s="30" t="inlineStr">
        <is>
          <t>Banks</t>
        </is>
      </c>
      <c r="D50" s="13" t="n">
        <v>184446</v>
      </c>
      <c r="E50" s="14" t="n">
        <v>492.66</v>
      </c>
      <c r="F50" s="15" t="n">
        <v>0.0041</v>
      </c>
      <c r="G50" s="15" t="n"/>
    </row>
    <row r="51">
      <c r="A51" s="12" t="inlineStr">
        <is>
          <t>Kotak Mahindra Bank Ltd.</t>
        </is>
      </c>
      <c r="B51" s="30" t="inlineStr">
        <is>
          <t>INE237A01028</t>
        </is>
      </c>
      <c r="C51" s="30" t="inlineStr">
        <is>
          <t>Banks</t>
        </is>
      </c>
      <c r="D51" s="13" t="n">
        <v>21600</v>
      </c>
      <c r="E51" s="14" t="n">
        <v>475.44</v>
      </c>
      <c r="F51" s="15" t="n">
        <v>0.004</v>
      </c>
      <c r="G51" s="15" t="n"/>
    </row>
    <row r="52">
      <c r="A52" s="12" t="inlineStr">
        <is>
          <t>Gabriel India Ltd.</t>
        </is>
      </c>
      <c r="B52" s="30" t="inlineStr">
        <is>
          <t>INE524A01029</t>
        </is>
      </c>
      <c r="C52" s="30" t="inlineStr">
        <is>
          <t>Auto Components</t>
        </is>
      </c>
      <c r="D52" s="13" t="n">
        <v>45000</v>
      </c>
      <c r="E52" s="14" t="n">
        <v>454.41</v>
      </c>
      <c r="F52" s="15" t="n">
        <v>0.0038</v>
      </c>
      <c r="G52" s="15" t="n"/>
    </row>
    <row r="53">
      <c r="A53" s="12" t="inlineStr">
        <is>
          <t>BROOKFIELD INDIA REAL ESTATE TRUST</t>
        </is>
      </c>
      <c r="B53" s="30" t="inlineStr">
        <is>
          <t>INE0FDU25010</t>
        </is>
      </c>
      <c r="C53" s="30" t="inlineStr">
        <is>
          <t>Realty</t>
        </is>
      </c>
      <c r="D53" s="13" t="n">
        <v>132702</v>
      </c>
      <c r="E53" s="14" t="n">
        <v>440.04</v>
      </c>
      <c r="F53" s="15" t="n">
        <v>0.0037</v>
      </c>
      <c r="G53" s="15" t="n"/>
    </row>
    <row r="54">
      <c r="A54" s="12" t="inlineStr">
        <is>
          <t>Titan Company Ltd.</t>
        </is>
      </c>
      <c r="B54" s="30" t="inlineStr">
        <is>
          <t>INE280A01028</t>
        </is>
      </c>
      <c r="C54" s="30" t="inlineStr">
        <is>
          <t>Consumer Durables</t>
        </is>
      </c>
      <c r="D54" s="13" t="n">
        <v>10858</v>
      </c>
      <c r="E54" s="14" t="n">
        <v>439.91</v>
      </c>
      <c r="F54" s="15" t="n">
        <v>0.0037</v>
      </c>
      <c r="G54" s="15" t="n"/>
    </row>
    <row r="55">
      <c r="A55" s="12" t="inlineStr">
        <is>
          <t>Tech Mahindra Ltd.</t>
        </is>
      </c>
      <c r="B55" s="30" t="inlineStr">
        <is>
          <t>INE669C01036</t>
        </is>
      </c>
      <c r="C55" s="30" t="inlineStr">
        <is>
          <t>IT - Software</t>
        </is>
      </c>
      <c r="D55" s="13" t="n">
        <v>26967</v>
      </c>
      <c r="E55" s="14" t="n">
        <v>429.02</v>
      </c>
      <c r="F55" s="15" t="n">
        <v>0.0036</v>
      </c>
      <c r="G55" s="15" t="n"/>
    </row>
    <row r="56">
      <c r="A56" s="12" t="inlineStr">
        <is>
          <t>Maruti Suzuki India Ltd.</t>
        </is>
      </c>
      <c r="B56" s="30" t="inlineStr">
        <is>
          <t>INE585B01010</t>
        </is>
      </c>
      <c r="C56" s="30" t="inlineStr">
        <is>
          <t>Automobiles</t>
        </is>
      </c>
      <c r="D56" s="13" t="n">
        <v>2561</v>
      </c>
      <c r="E56" s="14" t="n">
        <v>427.61</v>
      </c>
      <c r="F56" s="15" t="n">
        <v>0.0036</v>
      </c>
      <c r="G56" s="15" t="n"/>
    </row>
    <row r="57">
      <c r="A57" s="12" t="inlineStr">
        <is>
          <t>Bharat Petroleum Corporation Ltd.</t>
        </is>
      </c>
      <c r="B57" s="30" t="inlineStr">
        <is>
          <t>INE029A01011</t>
        </is>
      </c>
      <c r="C57" s="30" t="inlineStr">
        <is>
          <t>Petroleum Products</t>
        </is>
      </c>
      <c r="D57" s="13" t="n">
        <v>108977</v>
      </c>
      <c r="E57" s="14" t="n">
        <v>418.47</v>
      </c>
      <c r="F57" s="15" t="n">
        <v>0.0035</v>
      </c>
      <c r="G57" s="15" t="n"/>
    </row>
    <row r="58">
      <c r="A58" s="12" t="inlineStr">
        <is>
          <t>Max Healthcare Institute Ltd.</t>
        </is>
      </c>
      <c r="B58" s="30" t="inlineStr">
        <is>
          <t>INE027H01010</t>
        </is>
      </c>
      <c r="C58" s="30" t="inlineStr">
        <is>
          <t>Healthcare Services</t>
        </is>
      </c>
      <c r="D58" s="13" t="n">
        <v>39900</v>
      </c>
      <c r="E58" s="14" t="n">
        <v>416.99</v>
      </c>
      <c r="F58" s="15" t="n">
        <v>0.0035</v>
      </c>
      <c r="G58" s="15" t="n"/>
    </row>
    <row r="59">
      <c r="A59" s="12" t="inlineStr">
        <is>
          <t>Sudeep Pharma Ltd.</t>
        </is>
      </c>
      <c r="B59" s="30" t="inlineStr">
        <is>
          <t>INE0QPI01025</t>
        </is>
      </c>
      <c r="C59" s="30" t="inlineStr">
        <is>
          <t>Pharmaceuticals &amp; Biotechnology</t>
        </is>
      </c>
      <c r="D59" s="13" t="n">
        <v>67595</v>
      </c>
      <c r="E59" s="14" t="n">
        <v>407.43</v>
      </c>
      <c r="F59" s="15" t="n">
        <v>0.0034</v>
      </c>
      <c r="G59" s="15" t="n"/>
    </row>
    <row r="60">
      <c r="A60" s="12" t="inlineStr">
        <is>
          <t>Polycab India Ltd.</t>
        </is>
      </c>
      <c r="B60" s="30" t="inlineStr">
        <is>
          <t>INE455K01017</t>
        </is>
      </c>
      <c r="C60" s="30" t="inlineStr">
        <is>
          <t>Industrial Products</t>
        </is>
      </c>
      <c r="D60" s="13" t="n">
        <v>5194</v>
      </c>
      <c r="E60" s="14" t="n">
        <v>395.73</v>
      </c>
      <c r="F60" s="15" t="n">
        <v>0.0033</v>
      </c>
      <c r="G60" s="15" t="n"/>
    </row>
    <row r="61">
      <c r="A61" s="12" t="inlineStr">
        <is>
          <t>Hindustan Aeronautics Ltd.</t>
        </is>
      </c>
      <c r="B61" s="30" t="inlineStr">
        <is>
          <t>INE066F01020</t>
        </is>
      </c>
      <c r="C61" s="30" t="inlineStr">
        <is>
          <t>Aerospace &amp; Defense</t>
        </is>
      </c>
      <c r="D61" s="13" t="n">
        <v>9000</v>
      </c>
      <c r="E61" s="14" t="n">
        <v>394.98</v>
      </c>
      <c r="F61" s="15" t="n">
        <v>0.0033</v>
      </c>
      <c r="G61" s="15" t="n"/>
    </row>
    <row r="62">
      <c r="A62" s="12" t="inlineStr">
        <is>
          <t>Anant Raj Ltd.</t>
        </is>
      </c>
      <c r="B62" s="30" t="inlineStr">
        <is>
          <t>INE242C01024</t>
        </is>
      </c>
      <c r="C62" s="30" t="inlineStr">
        <is>
          <t>Realty</t>
        </is>
      </c>
      <c r="D62" s="13" t="n">
        <v>70000</v>
      </c>
      <c r="E62" s="14" t="n">
        <v>383.11</v>
      </c>
      <c r="F62" s="15" t="n">
        <v>0.0032</v>
      </c>
      <c r="G62" s="15" t="n"/>
    </row>
    <row r="63">
      <c r="A63" s="12" t="inlineStr">
        <is>
          <t>Indus Towers Ltd.</t>
        </is>
      </c>
      <c r="B63" s="30" t="inlineStr">
        <is>
          <t>INE121J01017</t>
        </is>
      </c>
      <c r="C63" s="30" t="inlineStr">
        <is>
          <t>Telecom - Services</t>
        </is>
      </c>
      <c r="D63" s="13" t="n">
        <v>90404</v>
      </c>
      <c r="E63" s="14" t="n">
        <v>378.57</v>
      </c>
      <c r="F63" s="15" t="n">
        <v>0.0032</v>
      </c>
      <c r="G63" s="15" t="n"/>
    </row>
    <row r="64">
      <c r="A64" s="12" t="inlineStr">
        <is>
          <t>Bharat Electronics Ltd.</t>
        </is>
      </c>
      <c r="B64" s="30" t="inlineStr">
        <is>
          <t>INE263A01024</t>
        </is>
      </c>
      <c r="C64" s="30" t="inlineStr">
        <is>
          <t>Aerospace &amp; Defense</t>
        </is>
      </c>
      <c r="D64" s="13" t="n">
        <v>94167</v>
      </c>
      <c r="E64" s="14" t="n">
        <v>376.29</v>
      </c>
      <c r="F64" s="15" t="n">
        <v>0.0031</v>
      </c>
      <c r="G64" s="15" t="n"/>
    </row>
    <row r="65">
      <c r="A65" s="12" t="inlineStr">
        <is>
          <t>Central Depository Services (I) Ltd.</t>
        </is>
      </c>
      <c r="B65" s="30" t="inlineStr">
        <is>
          <t>INE736A01011</t>
        </is>
      </c>
      <c r="C65" s="30" t="inlineStr">
        <is>
          <t>Capital Markets</t>
        </is>
      </c>
      <c r="D65" s="13" t="n">
        <v>25933</v>
      </c>
      <c r="E65" s="14" t="n">
        <v>374.37</v>
      </c>
      <c r="F65" s="15" t="n">
        <v>0.0031</v>
      </c>
      <c r="G65" s="15" t="n"/>
    </row>
    <row r="66">
      <c r="A66" s="12" t="inlineStr">
        <is>
          <t>Glenmark Pharmaceuticals Ltd.</t>
        </is>
      </c>
      <c r="B66" s="30" t="inlineStr">
        <is>
          <t>INE935A01035</t>
        </is>
      </c>
      <c r="C66" s="30" t="inlineStr">
        <is>
          <t>Pharmaceuticals &amp; Biotechnology</t>
        </is>
      </c>
      <c r="D66" s="13" t="n">
        <v>18046</v>
      </c>
      <c r="E66" s="14" t="n">
        <v>367.27</v>
      </c>
      <c r="F66" s="15" t="n">
        <v>0.0031</v>
      </c>
      <c r="G66" s="15" t="n"/>
    </row>
    <row r="67">
      <c r="A67" s="12" t="inlineStr">
        <is>
          <t>Schaeffler India Ltd.</t>
        </is>
      </c>
      <c r="B67" s="30" t="inlineStr">
        <is>
          <t>INE513A01022</t>
        </is>
      </c>
      <c r="C67" s="30" t="inlineStr">
        <is>
          <t>Auto Components</t>
        </is>
      </c>
      <c r="D67" s="13" t="n">
        <v>8841</v>
      </c>
      <c r="E67" s="14" t="n">
        <v>342.94</v>
      </c>
      <c r="F67" s="15" t="n">
        <v>0.0029</v>
      </c>
      <c r="G67" s="15" t="n"/>
    </row>
    <row r="68">
      <c r="A68" s="12" t="inlineStr">
        <is>
          <t>Apollo Hospitals Enterprise Ltd.</t>
        </is>
      </c>
      <c r="B68" s="30" t="inlineStr">
        <is>
          <t>INE437A01024</t>
        </is>
      </c>
      <c r="C68" s="30" t="inlineStr">
        <is>
          <t>Healthcare Services</t>
        </is>
      </c>
      <c r="D68" s="13" t="n">
        <v>4433</v>
      </c>
      <c r="E68" s="14" t="n">
        <v>312.19</v>
      </c>
      <c r="F68" s="15" t="n">
        <v>0.0026</v>
      </c>
      <c r="G68" s="15" t="n"/>
    </row>
    <row r="69">
      <c r="A69" s="12" t="inlineStr">
        <is>
          <t>Cipla Ltd.</t>
        </is>
      </c>
      <c r="B69" s="30" t="inlineStr">
        <is>
          <t>INE059A01026</t>
        </is>
      </c>
      <c r="C69" s="30" t="inlineStr">
        <is>
          <t>Pharmaceuticals &amp; Biotechnology</t>
        </is>
      </c>
      <c r="D69" s="13" t="n">
        <v>20468</v>
      </c>
      <c r="E69" s="14" t="n">
        <v>309.33</v>
      </c>
      <c r="F69" s="15" t="n">
        <v>0.0026</v>
      </c>
      <c r="G69" s="15" t="n"/>
    </row>
    <row r="70">
      <c r="A70" s="12" t="inlineStr">
        <is>
          <t>Union Bank of India</t>
        </is>
      </c>
      <c r="B70" s="30" t="inlineStr">
        <is>
          <t>INE692A01016</t>
        </is>
      </c>
      <c r="C70" s="30" t="inlineStr">
        <is>
          <t>Banks</t>
        </is>
      </c>
      <c r="D70" s="13" t="n">
        <v>200000</v>
      </c>
      <c r="E70" s="14" t="n">
        <v>307.52</v>
      </c>
      <c r="F70" s="15" t="n">
        <v>0.0026</v>
      </c>
      <c r="G70" s="15" t="n"/>
    </row>
    <row r="71">
      <c r="A71" s="12" t="inlineStr">
        <is>
          <t>APL Apollo Tubes Ltd.</t>
        </is>
      </c>
      <c r="B71" s="30" t="inlineStr">
        <is>
          <t>INE702C01027</t>
        </is>
      </c>
      <c r="C71" s="30" t="inlineStr">
        <is>
          <t>Industrial Products</t>
        </is>
      </c>
      <c r="D71" s="13" t="n">
        <v>15953</v>
      </c>
      <c r="E71" s="14" t="n">
        <v>305.34</v>
      </c>
      <c r="F71" s="15" t="n">
        <v>0.0026</v>
      </c>
      <c r="G71" s="15" t="n"/>
    </row>
    <row r="72">
      <c r="A72" s="12" t="inlineStr">
        <is>
          <t>Adani Enterprises Ltd.</t>
        </is>
      </c>
      <c r="B72" s="30" t="inlineStr">
        <is>
          <t>INE423A01024</t>
        </is>
      </c>
      <c r="C72" s="30" t="inlineStr">
        <is>
          <t>Metals &amp; Minerals Trading</t>
        </is>
      </c>
      <c r="D72" s="13" t="n">
        <v>13596</v>
      </c>
      <c r="E72" s="14" t="n">
        <v>304.51</v>
      </c>
      <c r="F72" s="15" t="n">
        <v>0.0025</v>
      </c>
      <c r="G72" s="15" t="n"/>
    </row>
    <row r="73">
      <c r="A73" s="12" t="inlineStr">
        <is>
          <t>Pidilite Industries Ltd.</t>
        </is>
      </c>
      <c r="B73" s="30" t="inlineStr">
        <is>
          <t>INE318A01026</t>
        </is>
      </c>
      <c r="C73" s="30" t="inlineStr">
        <is>
          <t>Chemicals &amp; Petrochemicals</t>
        </is>
      </c>
      <c r="D73" s="13" t="n">
        <v>20440</v>
      </c>
      <c r="E73" s="14" t="n">
        <v>303</v>
      </c>
      <c r="F73" s="15" t="n">
        <v>0.0025</v>
      </c>
      <c r="G73" s="15" t="n"/>
    </row>
    <row r="74">
      <c r="A74" s="12" t="inlineStr">
        <is>
          <t>AU Small Finance Bank Ltd.</t>
        </is>
      </c>
      <c r="B74" s="30" t="inlineStr">
        <is>
          <t>INE949L01017</t>
        </is>
      </c>
      <c r="C74" s="30" t="inlineStr">
        <is>
          <t>Banks</t>
        </is>
      </c>
      <c r="D74" s="13" t="n">
        <v>30425</v>
      </c>
      <c r="E74" s="14" t="n">
        <v>302.58</v>
      </c>
      <c r="F74" s="15" t="n">
        <v>0.0025</v>
      </c>
      <c r="G74" s="15" t="n"/>
    </row>
    <row r="75">
      <c r="A75" s="12" t="inlineStr">
        <is>
          <t>GE Vernova T&amp;D India Limited</t>
        </is>
      </c>
      <c r="B75" s="30" t="inlineStr">
        <is>
          <t>INE200A01026</t>
        </is>
      </c>
      <c r="C75" s="30" t="inlineStr">
        <is>
          <t>Electrical Equipment</t>
        </is>
      </c>
      <c r="D75" s="13" t="n">
        <v>9607</v>
      </c>
      <c r="E75" s="14" t="n">
        <v>300.94</v>
      </c>
      <c r="F75" s="15" t="n">
        <v>0.0025</v>
      </c>
      <c r="G75" s="15" t="n"/>
    </row>
    <row r="76">
      <c r="A76" s="12" t="inlineStr">
        <is>
          <t>Titagarh Rail Systems Ltd.</t>
        </is>
      </c>
      <c r="B76" s="30" t="inlineStr">
        <is>
          <t>INE615H01020</t>
        </is>
      </c>
      <c r="C76" s="30" t="inlineStr">
        <is>
          <t>Industrial Manufacturing</t>
        </is>
      </c>
      <c r="D76" s="13" t="n">
        <v>33593</v>
      </c>
      <c r="E76" s="14" t="n">
        <v>299.63</v>
      </c>
      <c r="F76" s="15" t="n">
        <v>0.0025</v>
      </c>
      <c r="G76" s="15" t="n"/>
    </row>
    <row r="77">
      <c r="A77" s="12" t="inlineStr">
        <is>
          <t>Yes Bank Ltd.</t>
        </is>
      </c>
      <c r="B77" s="30" t="inlineStr">
        <is>
          <t>INE528G01035</t>
        </is>
      </c>
      <c r="C77" s="30" t="inlineStr">
        <is>
          <t>Banks</t>
        </is>
      </c>
      <c r="D77" s="13" t="n">
        <v>1368400</v>
      </c>
      <c r="E77" s="14" t="n">
        <v>295.57</v>
      </c>
      <c r="F77" s="15" t="n">
        <v>0.0025</v>
      </c>
      <c r="G77" s="15" t="n"/>
    </row>
    <row r="78">
      <c r="A78" s="12" t="inlineStr">
        <is>
          <t>Bharti Hexacom Ltd.</t>
        </is>
      </c>
      <c r="B78" s="30" t="inlineStr">
        <is>
          <t>INE343G01021</t>
        </is>
      </c>
      <c r="C78" s="30" t="inlineStr">
        <is>
          <t>Telecom - Services</t>
        </is>
      </c>
      <c r="D78" s="13" t="n">
        <v>16118</v>
      </c>
      <c r="E78" s="14" t="n">
        <v>293.62</v>
      </c>
      <c r="F78" s="15" t="n">
        <v>0.0025</v>
      </c>
      <c r="G78" s="15" t="n"/>
    </row>
    <row r="79">
      <c r="A79" s="12" t="inlineStr">
        <is>
          <t>Hindustan Petroleum Corporation Ltd.</t>
        </is>
      </c>
      <c r="B79" s="30" t="inlineStr">
        <is>
          <t>INE094A01015</t>
        </is>
      </c>
      <c r="C79" s="30" t="inlineStr">
        <is>
          <t>Petroleum Products</t>
        </is>
      </c>
      <c r="D79" s="13" t="n">
        <v>58725</v>
      </c>
      <c r="E79" s="14" t="n">
        <v>293.07</v>
      </c>
      <c r="F79" s="15" t="n">
        <v>0.0025</v>
      </c>
      <c r="G79" s="15" t="n"/>
    </row>
    <row r="80">
      <c r="A80" s="12" t="inlineStr">
        <is>
          <t>Premier Energies Ltd.</t>
        </is>
      </c>
      <c r="B80" s="30" t="inlineStr">
        <is>
          <t>INE0BS701011</t>
        </is>
      </c>
      <c r="C80" s="30" t="inlineStr">
        <is>
          <t>Electrical Equipment</t>
        </is>
      </c>
      <c r="D80" s="13" t="n">
        <v>34000</v>
      </c>
      <c r="E80" s="14" t="n">
        <v>286.33</v>
      </c>
      <c r="F80" s="15" t="n">
        <v>0.0024</v>
      </c>
      <c r="G80" s="15" t="n"/>
    </row>
    <row r="81">
      <c r="A81" s="12" t="inlineStr">
        <is>
          <t>Britannia Industries Ltd.</t>
        </is>
      </c>
      <c r="B81" s="30" t="inlineStr">
        <is>
          <t>INE216A01030</t>
        </is>
      </c>
      <c r="C81" s="30" t="inlineStr">
        <is>
          <t>Food Products</t>
        </is>
      </c>
      <c r="D81" s="13" t="n">
        <v>4730</v>
      </c>
      <c r="E81" s="14" t="n">
        <v>285.27</v>
      </c>
      <c r="F81" s="15" t="n">
        <v>0.0024</v>
      </c>
      <c r="G81" s="15" t="n"/>
    </row>
    <row r="82">
      <c r="A82" s="12" t="inlineStr">
        <is>
          <t>Torrent Pharmaceuticals Ltd.</t>
        </is>
      </c>
      <c r="B82" s="30" t="inlineStr">
        <is>
          <t>INE685A01028</t>
        </is>
      </c>
      <c r="C82" s="30" t="inlineStr">
        <is>
          <t>Pharmaceuticals &amp; Biotechnology</t>
        </is>
      </c>
      <c r="D82" s="13" t="n">
        <v>7403</v>
      </c>
      <c r="E82" s="14" t="n">
        <v>285.02</v>
      </c>
      <c r="F82" s="15" t="n">
        <v>0.0024</v>
      </c>
      <c r="G82" s="15" t="n"/>
    </row>
    <row r="83">
      <c r="A83" s="12" t="inlineStr">
        <is>
          <t>TBO Tek Ltd.</t>
        </is>
      </c>
      <c r="B83" s="30" t="inlineStr">
        <is>
          <t>INE673O01025</t>
        </is>
      </c>
      <c r="C83" s="30" t="inlineStr">
        <is>
          <t>Leisure Services</t>
        </is>
      </c>
      <c r="D83" s="13" t="n">
        <v>16487</v>
      </c>
      <c r="E83" s="14" t="n">
        <v>274.13</v>
      </c>
      <c r="F83" s="15" t="n">
        <v>0.0023</v>
      </c>
      <c r="G83" s="15" t="n"/>
    </row>
    <row r="84">
      <c r="A84" s="12" t="inlineStr">
        <is>
          <t>Mphasis Ltd.</t>
        </is>
      </c>
      <c r="B84" s="30" t="inlineStr">
        <is>
          <t>INE356A01018</t>
        </is>
      </c>
      <c r="C84" s="30" t="inlineStr">
        <is>
          <t>IT - Software</t>
        </is>
      </c>
      <c r="D84" s="13" t="n">
        <v>9775</v>
      </c>
      <c r="E84" s="14" t="n">
        <v>272.84</v>
      </c>
      <c r="F84" s="15" t="n">
        <v>0.0023</v>
      </c>
      <c r="G84" s="15" t="n"/>
    </row>
    <row r="85">
      <c r="A85" s="12" t="inlineStr">
        <is>
          <t>CEAT Ltd.</t>
        </is>
      </c>
      <c r="B85" s="30" t="inlineStr">
        <is>
          <t>INE482A01020</t>
        </is>
      </c>
      <c r="C85" s="30" t="inlineStr">
        <is>
          <t>Auto Components</t>
        </is>
      </c>
      <c r="D85" s="13" t="n">
        <v>7040</v>
      </c>
      <c r="E85" s="14" t="n">
        <v>268.41</v>
      </c>
      <c r="F85" s="15" t="n">
        <v>0.0022</v>
      </c>
      <c r="G85" s="15" t="n"/>
    </row>
    <row r="86">
      <c r="A86" s="12" t="inlineStr">
        <is>
          <t>Bajaj Finserv Ltd.</t>
        </is>
      </c>
      <c r="B86" s="30" t="inlineStr">
        <is>
          <t>INE918I01026</t>
        </is>
      </c>
      <c r="C86" s="30" t="inlineStr">
        <is>
          <t>Finance</t>
        </is>
      </c>
      <c r="D86" s="13" t="n">
        <v>13148</v>
      </c>
      <c r="E86" s="14" t="n">
        <v>268.21</v>
      </c>
      <c r="F86" s="15" t="n">
        <v>0.0022</v>
      </c>
      <c r="G86" s="15" t="n"/>
    </row>
    <row r="87">
      <c r="A87" s="12" t="inlineStr">
        <is>
          <t>Aether Industries Ltd.</t>
        </is>
      </c>
      <c r="B87" s="30" t="inlineStr">
        <is>
          <t>INE0BWX01014</t>
        </is>
      </c>
      <c r="C87" s="30" t="inlineStr">
        <is>
          <t>Chemicals &amp; Petrochemicals</t>
        </is>
      </c>
      <c r="D87" s="13" t="n">
        <v>31113</v>
      </c>
      <c r="E87" s="14" t="n">
        <v>267.6</v>
      </c>
      <c r="F87" s="15" t="n">
        <v>0.0022</v>
      </c>
      <c r="G87" s="15" t="n"/>
    </row>
    <row r="88">
      <c r="A88" s="12" t="inlineStr">
        <is>
          <t>Asian Paints Ltd.</t>
        </is>
      </c>
      <c r="B88" s="30" t="inlineStr">
        <is>
          <t>INE021A01026</t>
        </is>
      </c>
      <c r="C88" s="30" t="inlineStr">
        <is>
          <t>Consumer Durables</t>
        </is>
      </c>
      <c r="D88" s="13" t="n">
        <v>9656</v>
      </c>
      <c r="E88" s="14" t="n">
        <v>267.42</v>
      </c>
      <c r="F88" s="15" t="n">
        <v>0.0022</v>
      </c>
      <c r="G88" s="15" t="n"/>
    </row>
    <row r="89">
      <c r="A89" s="12" t="inlineStr">
        <is>
          <t>Dr. Reddy's Laboratories Ltd.</t>
        </is>
      </c>
      <c r="B89" s="30" t="inlineStr">
        <is>
          <t>INE089A01031</t>
        </is>
      </c>
      <c r="C89" s="30" t="inlineStr">
        <is>
          <t>Pharmaceuticals &amp; Biotechnology</t>
        </is>
      </c>
      <c r="D89" s="13" t="n">
        <v>20848</v>
      </c>
      <c r="E89" s="14" t="n">
        <v>265.06</v>
      </c>
      <c r="F89" s="15" t="n">
        <v>0.0022</v>
      </c>
      <c r="G89" s="15" t="n"/>
    </row>
    <row r="90">
      <c r="A90" s="12" t="inlineStr">
        <is>
          <t>Bharat Heavy Electricals Ltd.</t>
        </is>
      </c>
      <c r="B90" s="30" t="inlineStr">
        <is>
          <t>INE257A01026</t>
        </is>
      </c>
      <c r="C90" s="30" t="inlineStr">
        <is>
          <t>Electrical Equipment</t>
        </is>
      </c>
      <c r="D90" s="13" t="n">
        <v>91875</v>
      </c>
      <c r="E90" s="14" t="n">
        <v>264.09</v>
      </c>
      <c r="F90" s="15" t="n">
        <v>0.0022</v>
      </c>
      <c r="G90" s="15" t="n"/>
    </row>
    <row r="91">
      <c r="A91" s="12" t="inlineStr">
        <is>
          <t>CG Power and Industrial Solutions Ltd.</t>
        </is>
      </c>
      <c r="B91" s="30" t="inlineStr">
        <is>
          <t>INE067A01029</t>
        </is>
      </c>
      <c r="C91" s="30" t="inlineStr">
        <is>
          <t>Electrical Equipment</t>
        </is>
      </c>
      <c r="D91" s="13" t="n">
        <v>40384</v>
      </c>
      <c r="E91" s="14" t="n">
        <v>261.65</v>
      </c>
      <c r="F91" s="15" t="n">
        <v>0.0022</v>
      </c>
      <c r="G91" s="15" t="n"/>
    </row>
    <row r="92">
      <c r="A92" s="12" t="inlineStr">
        <is>
          <t>TVS Motor Company Ltd.</t>
        </is>
      </c>
      <c r="B92" s="30" t="inlineStr">
        <is>
          <t>INE494B01023</t>
        </is>
      </c>
      <c r="C92" s="30" t="inlineStr">
        <is>
          <t>Automobiles</t>
        </is>
      </c>
      <c r="D92" s="13" t="n">
        <v>6931</v>
      </c>
      <c r="E92" s="14" t="n">
        <v>257.82</v>
      </c>
      <c r="F92" s="15" t="n">
        <v>0.0022</v>
      </c>
      <c r="G92" s="15" t="n"/>
    </row>
    <row r="93">
      <c r="A93" s="12" t="inlineStr">
        <is>
          <t>Indian Bank</t>
        </is>
      </c>
      <c r="B93" s="30" t="inlineStr">
        <is>
          <t>INE562A01011</t>
        </is>
      </c>
      <c r="C93" s="30" t="inlineStr">
        <is>
          <t>Banks</t>
        </is>
      </c>
      <c r="D93" s="13" t="n">
        <v>30188</v>
      </c>
      <c r="E93" s="14" t="n">
        <v>252.75</v>
      </c>
      <c r="F93" s="15" t="n">
        <v>0.0021</v>
      </c>
      <c r="G93" s="15" t="n"/>
    </row>
    <row r="94">
      <c r="A94" s="12" t="inlineStr">
        <is>
          <t>Aavas Financiers Ltd.</t>
        </is>
      </c>
      <c r="B94" s="30" t="inlineStr">
        <is>
          <t>INE216P01012</t>
        </is>
      </c>
      <c r="C94" s="30" t="inlineStr">
        <is>
          <t>Finance</t>
        </is>
      </c>
      <c r="D94" s="13" t="n">
        <v>17226</v>
      </c>
      <c r="E94" s="14" t="n">
        <v>252.19</v>
      </c>
      <c r="F94" s="15" t="n">
        <v>0.0021</v>
      </c>
      <c r="G94" s="15" t="n"/>
    </row>
    <row r="95">
      <c r="A95" s="12" t="inlineStr">
        <is>
          <t>Aditya Infotech Ltd.</t>
        </is>
      </c>
      <c r="B95" s="30" t="inlineStr">
        <is>
          <t>INE819V01029</t>
        </is>
      </c>
      <c r="C95" s="30" t="inlineStr">
        <is>
          <t>Industrial Manufacturing</t>
        </is>
      </c>
      <c r="D95" s="13" t="n">
        <v>16523</v>
      </c>
      <c r="E95" s="14" t="n">
        <v>246.24</v>
      </c>
      <c r="F95" s="15" t="n">
        <v>0.0021</v>
      </c>
      <c r="G95" s="15" t="n"/>
    </row>
    <row r="96">
      <c r="A96" s="12" t="inlineStr">
        <is>
          <t>Abbott India Ltd.</t>
        </is>
      </c>
      <c r="B96" s="30" t="inlineStr">
        <is>
          <t>INE358A01014</t>
        </is>
      </c>
      <c r="C96" s="30" t="inlineStr">
        <is>
          <t>Pharmaceuticals &amp; Biotechnology</t>
        </is>
      </c>
      <c r="D96" s="13" t="n">
        <v>848</v>
      </c>
      <c r="E96" s="14" t="n">
        <v>246.13</v>
      </c>
      <c r="F96" s="15" t="n">
        <v>0.0021</v>
      </c>
      <c r="G96" s="15" t="n"/>
    </row>
    <row r="97">
      <c r="A97" s="12" t="inlineStr">
        <is>
          <t>Muthoot Finance Ltd.</t>
        </is>
      </c>
      <c r="B97" s="30" t="inlineStr">
        <is>
          <t>INE414G01012</t>
        </is>
      </c>
      <c r="C97" s="30" t="inlineStr">
        <is>
          <t>Finance</t>
        </is>
      </c>
      <c r="D97" s="13" t="n">
        <v>6435</v>
      </c>
      <c r="E97" s="14" t="n">
        <v>245.28</v>
      </c>
      <c r="F97" s="15" t="n">
        <v>0.0021</v>
      </c>
      <c r="G97" s="15" t="n"/>
    </row>
    <row r="98">
      <c r="A98" s="12" t="inlineStr">
        <is>
          <t>Bank of Baroda</t>
        </is>
      </c>
      <c r="B98" s="30" t="inlineStr">
        <is>
          <t>INE028A01039</t>
        </is>
      </c>
      <c r="C98" s="30" t="inlineStr">
        <is>
          <t>Banks</t>
        </is>
      </c>
      <c r="D98" s="13" t="n">
        <v>78975</v>
      </c>
      <c r="E98" s="14" t="n">
        <v>233.69</v>
      </c>
      <c r="F98" s="15" t="n">
        <v>0.002</v>
      </c>
      <c r="G98" s="15" t="n"/>
    </row>
    <row r="99">
      <c r="A99" s="12" t="inlineStr">
        <is>
          <t>HCL Technologies Ltd.</t>
        </is>
      </c>
      <c r="B99" s="30" t="inlineStr">
        <is>
          <t>INE860A01027</t>
        </is>
      </c>
      <c r="C99" s="30" t="inlineStr">
        <is>
          <t>IT - Software</t>
        </is>
      </c>
      <c r="D99" s="13" t="n">
        <v>14360</v>
      </c>
      <c r="E99" s="14" t="n">
        <v>233.11</v>
      </c>
      <c r="F99" s="15" t="n">
        <v>0.002</v>
      </c>
      <c r="G99" s="15" t="n"/>
    </row>
    <row r="100">
      <c r="A100" s="12" t="inlineStr">
        <is>
          <t>ICICI Prudential Life Insurance Co Ltd.</t>
        </is>
      </c>
      <c r="B100" s="30" t="inlineStr">
        <is>
          <t>INE726G01019</t>
        </is>
      </c>
      <c r="C100" s="30" t="inlineStr">
        <is>
          <t>Insurance</t>
        </is>
      </c>
      <c r="D100" s="13" t="n">
        <v>34225</v>
      </c>
      <c r="E100" s="14" t="n">
        <v>228.71</v>
      </c>
      <c r="F100" s="15" t="n">
        <v>0.0019</v>
      </c>
      <c r="G100" s="15" t="n"/>
    </row>
    <row r="101">
      <c r="A101" s="12" t="inlineStr">
        <is>
          <t>Persistent Systems Ltd.</t>
        </is>
      </c>
      <c r="B101" s="30" t="inlineStr">
        <is>
          <t>INE262H01021</t>
        </is>
      </c>
      <c r="C101" s="30" t="inlineStr">
        <is>
          <t>IT - Software</t>
        </is>
      </c>
      <c r="D101" s="13" t="n">
        <v>3610</v>
      </c>
      <c r="E101" s="14" t="n">
        <v>226.42</v>
      </c>
      <c r="F101" s="15" t="n">
        <v>0.0019</v>
      </c>
      <c r="G101" s="15" t="n"/>
    </row>
    <row r="102">
      <c r="A102" s="12" t="inlineStr">
        <is>
          <t>Dixon Technologies (India) Ltd.</t>
        </is>
      </c>
      <c r="B102" s="30" t="inlineStr">
        <is>
          <t>INE935N01020</t>
        </is>
      </c>
      <c r="C102" s="30" t="inlineStr">
        <is>
          <t>Consumer Durables</t>
        </is>
      </c>
      <c r="D102" s="13" t="n">
        <v>1860</v>
      </c>
      <c r="E102" s="14" t="n">
        <v>225.1</v>
      </c>
      <c r="F102" s="15" t="n">
        <v>0.0019</v>
      </c>
      <c r="G102" s="15" t="n"/>
    </row>
    <row r="103">
      <c r="A103" s="12" t="inlineStr">
        <is>
          <t>GMR Airports Ltd.</t>
        </is>
      </c>
      <c r="B103" s="30" t="inlineStr">
        <is>
          <t>INE776C01039</t>
        </is>
      </c>
      <c r="C103" s="30" t="inlineStr">
        <is>
          <t>Transport Infrastructure</t>
        </is>
      </c>
      <c r="D103" s="13" t="n">
        <v>209250</v>
      </c>
      <c r="E103" s="14" t="n">
        <v>218.39</v>
      </c>
      <c r="F103" s="15" t="n">
        <v>0.0018</v>
      </c>
      <c r="G103" s="15" t="n"/>
    </row>
    <row r="104">
      <c r="A104" s="12" t="inlineStr">
        <is>
          <t>Hindustan Zinc Ltd.</t>
        </is>
      </c>
      <c r="B104" s="30" t="inlineStr">
        <is>
          <t>INE267A01025</t>
        </is>
      </c>
      <c r="C104" s="30" t="inlineStr">
        <is>
          <t>Non - Ferrous Metals</t>
        </is>
      </c>
      <c r="D104" s="13" t="n">
        <v>34300</v>
      </c>
      <c r="E104" s="14" t="n">
        <v>210.07</v>
      </c>
      <c r="F104" s="15" t="n">
        <v>0.0018</v>
      </c>
      <c r="G104" s="15" t="n"/>
    </row>
    <row r="105">
      <c r="A105" s="12" t="inlineStr">
        <is>
          <t>Hyundai Motor India Ltd.</t>
        </is>
      </c>
      <c r="B105" s="30" t="inlineStr">
        <is>
          <t>INE0V6F01027</t>
        </is>
      </c>
      <c r="C105" s="30" t="inlineStr">
        <is>
          <t>Automobiles</t>
        </is>
      </c>
      <c r="D105" s="13" t="n">
        <v>8872</v>
      </c>
      <c r="E105" s="14" t="n">
        <v>203.88</v>
      </c>
      <c r="F105" s="15" t="n">
        <v>0.0017</v>
      </c>
      <c r="G105" s="15" t="n"/>
    </row>
    <row r="106">
      <c r="A106" s="12" t="inlineStr">
        <is>
          <t>Computer Age Management Services Ltd.</t>
        </is>
      </c>
      <c r="B106" s="30" t="inlineStr">
        <is>
          <t>INE596I01020</t>
        </is>
      </c>
      <c r="C106" s="30" t="inlineStr">
        <is>
          <t>Capital Markets</t>
        </is>
      </c>
      <c r="D106" s="13" t="n">
        <v>25500</v>
      </c>
      <c r="E106" s="14" t="n">
        <v>188.93</v>
      </c>
      <c r="F106" s="15" t="n">
        <v>0.0016</v>
      </c>
      <c r="G106" s="15" t="n"/>
    </row>
    <row r="107">
      <c r="A107" s="12" t="inlineStr">
        <is>
          <t>Punjab National Bank</t>
        </is>
      </c>
      <c r="B107" s="30" t="inlineStr">
        <is>
          <t>INE160A01022</t>
        </is>
      </c>
      <c r="C107" s="30" t="inlineStr">
        <is>
          <t>Banks</t>
        </is>
      </c>
      <c r="D107" s="13" t="n">
        <v>146077</v>
      </c>
      <c r="E107" s="14" t="n">
        <v>180.52</v>
      </c>
      <c r="F107" s="15" t="n">
        <v>0.0015</v>
      </c>
      <c r="G107" s="15" t="n"/>
    </row>
    <row r="108">
      <c r="A108" s="12" t="inlineStr">
        <is>
          <t>Cholamandalam Investment &amp; Finance Company Ltd.</t>
        </is>
      </c>
      <c r="B108" s="30" t="inlineStr">
        <is>
          <t>INE121A01024</t>
        </is>
      </c>
      <c r="C108" s="30" t="inlineStr">
        <is>
          <t>Finance</t>
        </is>
      </c>
      <c r="D108" s="13" t="n">
        <v>10595</v>
      </c>
      <c r="E108" s="14" t="n">
        <v>180.35</v>
      </c>
      <c r="F108" s="15" t="n">
        <v>0.0015</v>
      </c>
      <c r="G108" s="15" t="n"/>
    </row>
    <row r="109">
      <c r="A109" s="12" t="inlineStr">
        <is>
          <t>One 97 Communications Ltd.</t>
        </is>
      </c>
      <c r="B109" s="30" t="inlineStr">
        <is>
          <t>INE982J01020</t>
        </is>
      </c>
      <c r="C109" s="30" t="inlineStr">
        <is>
          <t>Financial Technology (Fintech)</t>
        </is>
      </c>
      <c r="D109" s="13" t="n">
        <v>13050</v>
      </c>
      <c r="E109" s="14" t="n">
        <v>169.51</v>
      </c>
      <c r="F109" s="15" t="n">
        <v>0.0014</v>
      </c>
      <c r="G109" s="15" t="n"/>
    </row>
    <row r="110">
      <c r="A110" s="12" t="inlineStr">
        <is>
          <t>Aster DM Healthcare Ltd.</t>
        </is>
      </c>
      <c r="B110" s="30" t="inlineStr">
        <is>
          <t>INE914M01019</t>
        </is>
      </c>
      <c r="C110" s="30" t="inlineStr">
        <is>
          <t>Healthcare Services</t>
        </is>
      </c>
      <c r="D110" s="13" t="n">
        <v>27356</v>
      </c>
      <c r="E110" s="14" t="n">
        <v>168.75</v>
      </c>
      <c r="F110" s="15" t="n">
        <v>0.0014</v>
      </c>
      <c r="G110" s="15" t="n"/>
    </row>
    <row r="111">
      <c r="A111" s="12" t="inlineStr">
        <is>
          <t>GK Energy Ltd</t>
        </is>
      </c>
      <c r="B111" s="30" t="inlineStr">
        <is>
          <t>INE1AG301022</t>
        </is>
      </c>
      <c r="C111" s="30" t="inlineStr">
        <is>
          <t>Construction</t>
        </is>
      </c>
      <c r="D111" s="13" t="n">
        <v>110864</v>
      </c>
      <c r="E111" s="14" t="n">
        <v>163.05</v>
      </c>
      <c r="F111" s="15" t="n">
        <v>0.0014</v>
      </c>
      <c r="G111" s="15" t="n"/>
    </row>
    <row r="112">
      <c r="A112" s="12" t="inlineStr">
        <is>
          <t>Power Finance Corporation Ltd.</t>
        </is>
      </c>
      <c r="B112" s="30" t="inlineStr">
        <is>
          <t>INE134E01011</t>
        </is>
      </c>
      <c r="C112" s="30" t="inlineStr">
        <is>
          <t>Finance</t>
        </is>
      </c>
      <c r="D112" s="13" t="n">
        <v>45500</v>
      </c>
      <c r="E112" s="14" t="n">
        <v>161.71</v>
      </c>
      <c r="F112" s="15" t="n">
        <v>0.0014</v>
      </c>
      <c r="G112" s="15" t="n"/>
    </row>
    <row r="113">
      <c r="A113" s="12" t="inlineStr">
        <is>
          <t>Bandhan Bank Ltd.</t>
        </is>
      </c>
      <c r="B113" s="30" t="inlineStr">
        <is>
          <t>INE545U01014</t>
        </is>
      </c>
      <c r="C113" s="30" t="inlineStr">
        <is>
          <t>Banks</t>
        </is>
      </c>
      <c r="D113" s="13" t="n">
        <v>104400</v>
      </c>
      <c r="E113" s="14" t="n">
        <v>152.24</v>
      </c>
      <c r="F113" s="15" t="n">
        <v>0.0013</v>
      </c>
      <c r="G113" s="15" t="n"/>
    </row>
    <row r="114">
      <c r="A114" s="12" t="inlineStr">
        <is>
          <t>REC Ltd.</t>
        </is>
      </c>
      <c r="B114" s="30" t="inlineStr">
        <is>
          <t>INE020B01018</t>
        </is>
      </c>
      <c r="C114" s="30" t="inlineStr">
        <is>
          <t>Finance</t>
        </is>
      </c>
      <c r="D114" s="13" t="n">
        <v>39888</v>
      </c>
      <c r="E114" s="14" t="n">
        <v>142.32</v>
      </c>
      <c r="F114" s="15" t="n">
        <v>0.0012</v>
      </c>
      <c r="G114" s="15" t="n"/>
    </row>
    <row r="115">
      <c r="A115" s="12" t="inlineStr">
        <is>
          <t>HDFC Life Insurance Company Ltd.</t>
        </is>
      </c>
      <c r="B115" s="30" t="inlineStr">
        <is>
          <t>INE795G01014</t>
        </is>
      </c>
      <c r="C115" s="30" t="inlineStr">
        <is>
          <t>Insurance</t>
        </is>
      </c>
      <c r="D115" s="13" t="n">
        <v>18446</v>
      </c>
      <c r="E115" s="14" t="n">
        <v>138.32</v>
      </c>
      <c r="F115" s="15" t="n">
        <v>0.0012</v>
      </c>
      <c r="G115" s="15" t="n"/>
    </row>
    <row r="116">
      <c r="A116" s="12" t="inlineStr">
        <is>
          <t>Lupin Ltd.</t>
        </is>
      </c>
      <c r="B116" s="30" t="inlineStr">
        <is>
          <t>INE326A01037</t>
        </is>
      </c>
      <c r="C116" s="30" t="inlineStr">
        <is>
          <t>Pharmaceuticals &amp; Biotechnology</t>
        </is>
      </c>
      <c r="D116" s="13" t="n">
        <v>6018</v>
      </c>
      <c r="E116" s="14" t="n">
        <v>126.95</v>
      </c>
      <c r="F116" s="15" t="n">
        <v>0.0011</v>
      </c>
      <c r="G116" s="15" t="n"/>
    </row>
    <row r="117">
      <c r="A117" s="12" t="inlineStr">
        <is>
          <t>CCL Products (India) Ltd.</t>
        </is>
      </c>
      <c r="B117" s="30" t="inlineStr">
        <is>
          <t>INE421D01022</t>
        </is>
      </c>
      <c r="C117" s="30" t="inlineStr">
        <is>
          <t>Agricultural Food &amp; other Products</t>
        </is>
      </c>
      <c r="D117" s="13" t="n">
        <v>12624</v>
      </c>
      <c r="E117" s="14" t="n">
        <v>119.2</v>
      </c>
      <c r="F117" s="15" t="n">
        <v>0.001</v>
      </c>
      <c r="G117" s="15" t="n"/>
    </row>
    <row r="118">
      <c r="A118" s="12" t="inlineStr">
        <is>
          <t>Ellenbarrie Industrial Gases Ltd.</t>
        </is>
      </c>
      <c r="B118" s="30" t="inlineStr">
        <is>
          <t>INE236E01022</t>
        </is>
      </c>
      <c r="C118" s="30" t="inlineStr">
        <is>
          <t>Chemicals &amp; Petrochemicals</t>
        </is>
      </c>
      <c r="D118" s="13" t="n">
        <v>32770</v>
      </c>
      <c r="E118" s="14" t="n">
        <v>111.47</v>
      </c>
      <c r="F118" s="15" t="n">
        <v>0.0009</v>
      </c>
      <c r="G118" s="15" t="n"/>
    </row>
    <row r="119">
      <c r="A119" s="12" t="inlineStr">
        <is>
          <t>The Indian Hotels Company Ltd.</t>
        </is>
      </c>
      <c r="B119" s="30" t="inlineStr">
        <is>
          <t>INE053A01029</t>
        </is>
      </c>
      <c r="C119" s="30" t="inlineStr">
        <is>
          <t>Leisure Services</t>
        </is>
      </c>
      <c r="D119" s="13" t="n">
        <v>15000</v>
      </c>
      <c r="E119" s="14" t="n">
        <v>110.83</v>
      </c>
      <c r="F119" s="15" t="n">
        <v>0.0009</v>
      </c>
      <c r="G119" s="15" t="n"/>
    </row>
    <row r="120">
      <c r="A120" s="12" t="inlineStr">
        <is>
          <t>ICICI Prudential Asset Mgmt Co Ltd.</t>
        </is>
      </c>
      <c r="B120" s="30" t="inlineStr">
        <is>
          <t>INE346A01027</t>
        </is>
      </c>
      <c r="C120" s="30" t="inlineStr">
        <is>
          <t>Capital Markets</t>
        </is>
      </c>
      <c r="D120" s="13" t="n">
        <v>4159</v>
      </c>
      <c r="E120" s="14" t="n">
        <v>110.68</v>
      </c>
      <c r="F120" s="15" t="n">
        <v>0.0009</v>
      </c>
      <c r="G120" s="15" t="n"/>
    </row>
    <row r="121">
      <c r="A121" s="12" t="inlineStr">
        <is>
          <t>Godrej Properties Ltd.</t>
        </is>
      </c>
      <c r="B121" s="30" t="inlineStr">
        <is>
          <t>INE484J01027</t>
        </is>
      </c>
      <c r="C121" s="30" t="inlineStr">
        <is>
          <t>Realty</t>
        </is>
      </c>
      <c r="D121" s="13" t="n">
        <v>5500</v>
      </c>
      <c r="E121" s="14" t="n">
        <v>110.24</v>
      </c>
      <c r="F121" s="15" t="n">
        <v>0.0009</v>
      </c>
      <c r="G121" s="15" t="n"/>
    </row>
    <row r="122">
      <c r="A122" s="12" t="inlineStr">
        <is>
          <t>Marico Ltd.</t>
        </is>
      </c>
      <c r="B122" s="30" t="inlineStr">
        <is>
          <t>INE196A01026</t>
        </is>
      </c>
      <c r="C122" s="30" t="inlineStr">
        <is>
          <t>Agricultural Food &amp; other Products</t>
        </is>
      </c>
      <c r="D122" s="13" t="n">
        <v>14400</v>
      </c>
      <c r="E122" s="14" t="n">
        <v>108.09</v>
      </c>
      <c r="F122" s="15" t="n">
        <v>0.0009</v>
      </c>
      <c r="G122" s="15" t="n"/>
    </row>
    <row r="123">
      <c r="A123" s="12" t="inlineStr">
        <is>
          <t>Biocon Ltd.</t>
        </is>
      </c>
      <c r="B123" s="30" t="inlineStr">
        <is>
          <t>INE376G01013</t>
        </is>
      </c>
      <c r="C123" s="30" t="inlineStr">
        <is>
          <t>Pharmaceuticals &amp; Biotechnology</t>
        </is>
      </c>
      <c r="D123" s="13" t="n">
        <v>25000</v>
      </c>
      <c r="E123" s="14" t="n">
        <v>98.48</v>
      </c>
      <c r="F123" s="15" t="n">
        <v>0.0008</v>
      </c>
      <c r="G123" s="15" t="n"/>
    </row>
    <row r="124">
      <c r="A124" s="12" t="inlineStr">
        <is>
          <t>Nestle India Ltd.</t>
        </is>
      </c>
      <c r="B124" s="30" t="inlineStr">
        <is>
          <t>INE239A01024</t>
        </is>
      </c>
      <c r="C124" s="30" t="inlineStr">
        <is>
          <t>Food Products</t>
        </is>
      </c>
      <c r="D124" s="13" t="n">
        <v>7500</v>
      </c>
      <c r="E124" s="14" t="n">
        <v>96.59999999999999</v>
      </c>
      <c r="F124" s="15" t="n">
        <v>0.0008</v>
      </c>
      <c r="G124" s="15" t="n"/>
    </row>
    <row r="125">
      <c r="A125" s="12" t="inlineStr">
        <is>
          <t>HDFC Asset Management Company Ltd.</t>
        </is>
      </c>
      <c r="B125" s="30" t="inlineStr">
        <is>
          <t>INE127D01025</t>
        </is>
      </c>
      <c r="C125" s="30" t="inlineStr">
        <is>
          <t>Capital Markets</t>
        </is>
      </c>
      <c r="D125" s="13" t="n">
        <v>3000</v>
      </c>
      <c r="E125" s="14" t="n">
        <v>80.17</v>
      </c>
      <c r="F125" s="15" t="n">
        <v>0.0007</v>
      </c>
      <c r="G125" s="15" t="n"/>
    </row>
    <row r="126">
      <c r="A126" s="12" t="inlineStr">
        <is>
          <t>Tata Steel Ltd.</t>
        </is>
      </c>
      <c r="B126" s="30" t="inlineStr">
        <is>
          <t>INE081A01020</t>
        </is>
      </c>
      <c r="C126" s="30" t="inlineStr">
        <is>
          <t>Ferrous Metals</t>
        </is>
      </c>
      <c r="D126" s="13" t="n">
        <v>44000</v>
      </c>
      <c r="E126" s="14" t="n">
        <v>79.23999999999999</v>
      </c>
      <c r="F126" s="15" t="n">
        <v>0.0007</v>
      </c>
      <c r="G126" s="15" t="n"/>
    </row>
    <row r="127">
      <c r="A127" s="12" t="inlineStr">
        <is>
          <t>Tube Investments Of India Ltd.</t>
        </is>
      </c>
      <c r="B127" s="30" t="inlineStr">
        <is>
          <t>INE974X01010</t>
        </is>
      </c>
      <c r="C127" s="30" t="inlineStr">
        <is>
          <t>Auto Components</t>
        </is>
      </c>
      <c r="D127" s="13" t="n">
        <v>3000</v>
      </c>
      <c r="E127" s="14" t="n">
        <v>78.42</v>
      </c>
      <c r="F127" s="15" t="n">
        <v>0.0007</v>
      </c>
      <c r="G127" s="15" t="n"/>
    </row>
    <row r="128">
      <c r="A128" s="12" t="inlineStr">
        <is>
          <t>Hindustan Unilever Ltd.</t>
        </is>
      </c>
      <c r="B128" s="30" t="inlineStr">
        <is>
          <t>INE030A01027</t>
        </is>
      </c>
      <c r="C128" s="30" t="inlineStr">
        <is>
          <t>Diversified FMCG</t>
        </is>
      </c>
      <c r="D128" s="13" t="n">
        <v>2762</v>
      </c>
      <c r="E128" s="14" t="n">
        <v>63.97</v>
      </c>
      <c r="F128" s="15" t="n">
        <v>0.0005</v>
      </c>
      <c r="G128" s="15" t="n"/>
    </row>
    <row r="129">
      <c r="A129" s="12" t="inlineStr">
        <is>
          <t>DLF Ltd.</t>
        </is>
      </c>
      <c r="B129" s="30" t="inlineStr">
        <is>
          <t>INE271C01023</t>
        </is>
      </c>
      <c r="C129" s="30" t="inlineStr">
        <is>
          <t>Realty</t>
        </is>
      </c>
      <c r="D129" s="13" t="n">
        <v>9075</v>
      </c>
      <c r="E129" s="14" t="n">
        <v>62.38</v>
      </c>
      <c r="F129" s="15" t="n">
        <v>0.0005</v>
      </c>
      <c r="G129" s="15" t="n"/>
    </row>
    <row r="130">
      <c r="A130" s="12" t="inlineStr">
        <is>
          <t>Divi's Laboratories Ltd.</t>
        </is>
      </c>
      <c r="B130" s="30" t="inlineStr">
        <is>
          <t>INE361B01024</t>
        </is>
      </c>
      <c r="C130" s="30" t="inlineStr">
        <is>
          <t>Pharmaceuticals &amp; Biotechnology</t>
        </is>
      </c>
      <c r="D130" s="13" t="n">
        <v>900</v>
      </c>
      <c r="E130" s="14" t="n">
        <v>57.53</v>
      </c>
      <c r="F130" s="15" t="n">
        <v>0.0005</v>
      </c>
      <c r="G130" s="15" t="n"/>
    </row>
    <row r="131">
      <c r="A131" s="12" t="inlineStr">
        <is>
          <t>MINDSPACE BUSINESS PARKS REIT</t>
        </is>
      </c>
      <c r="B131" s="30" t="inlineStr">
        <is>
          <t>INE0CCU25019</t>
        </is>
      </c>
      <c r="C131" s="30" t="inlineStr">
        <is>
          <t>Realty</t>
        </is>
      </c>
      <c r="D131" s="13" t="n">
        <v>12000</v>
      </c>
      <c r="E131" s="14" t="n">
        <v>57</v>
      </c>
      <c r="F131" s="15" t="n">
        <v>0.0005</v>
      </c>
      <c r="G131" s="15" t="n"/>
    </row>
    <row r="132">
      <c r="A132" s="12" t="inlineStr">
        <is>
          <t>Oil &amp; Natural Gas Corporation Ltd.</t>
        </is>
      </c>
      <c r="B132" s="30" t="inlineStr">
        <is>
          <t>INE213A01029</t>
        </is>
      </c>
      <c r="C132" s="30" t="inlineStr">
        <is>
          <t>Oil</t>
        </is>
      </c>
      <c r="D132" s="13" t="n">
        <v>22500</v>
      </c>
      <c r="E132" s="14" t="n">
        <v>54.09</v>
      </c>
      <c r="F132" s="15" t="n">
        <v>0.0005</v>
      </c>
      <c r="G132" s="15" t="n"/>
    </row>
    <row r="133">
      <c r="A133" s="12" t="inlineStr">
        <is>
          <t>Jio Financial Services Ltd.</t>
        </is>
      </c>
      <c r="B133" s="30" t="inlineStr">
        <is>
          <t>INE758E01017</t>
        </is>
      </c>
      <c r="C133" s="30" t="inlineStr">
        <is>
          <t>Finance</t>
        </is>
      </c>
      <c r="D133" s="13" t="n">
        <v>16450</v>
      </c>
      <c r="E133" s="14" t="n">
        <v>48.52</v>
      </c>
      <c r="F133" s="15" t="n">
        <v>0.0004</v>
      </c>
      <c r="G133" s="15" t="n"/>
    </row>
    <row r="134">
      <c r="A134" s="12" t="inlineStr">
        <is>
          <t>Bank of India</t>
        </is>
      </c>
      <c r="B134" s="30" t="inlineStr">
        <is>
          <t>INE084A01016</t>
        </is>
      </c>
      <c r="C134" s="30" t="inlineStr">
        <is>
          <t>Banks</t>
        </is>
      </c>
      <c r="D134" s="13" t="n">
        <v>26000</v>
      </c>
      <c r="E134" s="14" t="n">
        <v>37.4</v>
      </c>
      <c r="F134" s="15" t="n">
        <v>0.0003</v>
      </c>
      <c r="G134" s="15" t="n"/>
    </row>
    <row r="135">
      <c r="A135" s="12" t="inlineStr">
        <is>
          <t>GAIL (India) Ltd.</t>
        </is>
      </c>
      <c r="B135" s="30" t="inlineStr">
        <is>
          <t>INE129A01019</t>
        </is>
      </c>
      <c r="C135" s="30" t="inlineStr">
        <is>
          <t>Gas</t>
        </is>
      </c>
      <c r="D135" s="13" t="n">
        <v>18900</v>
      </c>
      <c r="E135" s="14" t="n">
        <v>32.54</v>
      </c>
      <c r="F135" s="15" t="n">
        <v>0.0003</v>
      </c>
      <c r="G135" s="15" t="n"/>
    </row>
    <row r="136">
      <c r="A136" s="12" t="inlineStr">
        <is>
          <t>Coal India Ltd.</t>
        </is>
      </c>
      <c r="B136" s="30" t="inlineStr">
        <is>
          <t>INE522F01014</t>
        </is>
      </c>
      <c r="C136" s="30" t="inlineStr">
        <is>
          <t>Consumable Fuels</t>
        </is>
      </c>
      <c r="D136" s="13" t="n">
        <v>6750</v>
      </c>
      <c r="E136" s="14" t="n">
        <v>26.93</v>
      </c>
      <c r="F136" s="15" t="n">
        <v>0.0002</v>
      </c>
      <c r="G136" s="15" t="n"/>
    </row>
    <row r="137">
      <c r="A137" s="12" t="inlineStr">
        <is>
          <t>Kalyan Jewellers India Ltd.</t>
        </is>
      </c>
      <c r="B137" s="30" t="inlineStr">
        <is>
          <t>INE303R01014</t>
        </is>
      </c>
      <c r="C137" s="30" t="inlineStr">
        <is>
          <t>Consumer Durables</t>
        </is>
      </c>
      <c r="D137" s="13" t="n">
        <v>4700</v>
      </c>
      <c r="E137" s="14" t="n">
        <v>22.81</v>
      </c>
      <c r="F137" s="15" t="n">
        <v>0.0002</v>
      </c>
      <c r="G137" s="15" t="n"/>
    </row>
    <row r="138">
      <c r="A138" s="12" t="inlineStr">
        <is>
          <t>Adani Enterprises Ltd.</t>
        </is>
      </c>
      <c r="B138" s="30" t="inlineStr">
        <is>
          <t>IN9423A01030</t>
        </is>
      </c>
      <c r="C138" s="30" t="inlineStr">
        <is>
          <t>Metals &amp; Minerals Trading</t>
        </is>
      </c>
      <c r="D138" s="13" t="n">
        <v>1584</v>
      </c>
      <c r="E138" s="14" t="n">
        <v>21.22</v>
      </c>
      <c r="F138" s="15" t="n">
        <v>0.0002</v>
      </c>
      <c r="G138" s="15" t="n"/>
    </row>
    <row r="139">
      <c r="A139" s="12" t="inlineStr">
        <is>
          <t>Aurobindo Pharma Ltd.</t>
        </is>
      </c>
      <c r="B139" s="30" t="inlineStr">
        <is>
          <t>INE406A01037</t>
        </is>
      </c>
      <c r="C139" s="30" t="inlineStr">
        <is>
          <t>Pharmaceuticals &amp; Biotechnology</t>
        </is>
      </c>
      <c r="D139" s="13" t="n">
        <v>550</v>
      </c>
      <c r="E139" s="14" t="n">
        <v>6.51</v>
      </c>
      <c r="F139" s="15" t="n">
        <v>0.0001</v>
      </c>
      <c r="G139" s="15" t="n"/>
    </row>
    <row r="140">
      <c r="A140" s="12" t="inlineStr">
        <is>
          <t>KWALITY WALL'S INDIA LTD</t>
        </is>
      </c>
      <c r="B140" s="30" t="inlineStr">
        <is>
          <t>INE2KCE01013</t>
        </is>
      </c>
      <c r="C140" s="30" t="inlineStr">
        <is>
          <t>Food Products</t>
        </is>
      </c>
      <c r="D140" s="13" t="n">
        <v>2762</v>
      </c>
      <c r="E140" s="14" t="n">
        <v>1.11</v>
      </c>
      <c r="F140" s="15" t="n">
        <v>0</v>
      </c>
      <c r="G140" s="15" t="n"/>
    </row>
    <row r="141">
      <c r="A141" s="12" t="n"/>
      <c r="B141" s="30" t="n"/>
      <c r="C141" s="30" t="n"/>
      <c r="D141" s="13" t="n"/>
      <c r="E141" s="14" t="n"/>
      <c r="F141" s="15" t="n"/>
      <c r="G141" s="15" t="n"/>
    </row>
    <row r="142">
      <c r="A142" s="12" t="n"/>
      <c r="B142" s="30" t="n"/>
      <c r="C142" s="30" t="n"/>
      <c r="D142" s="13" t="n"/>
      <c r="E142" s="14" t="n"/>
      <c r="F142" s="15" t="n"/>
      <c r="G142" s="15" t="n"/>
    </row>
    <row r="143">
      <c r="A143" s="16" t="inlineStr">
        <is>
          <t>Sub Total</t>
        </is>
      </c>
      <c r="B143" s="31" t="n"/>
      <c r="C143" s="31" t="n"/>
      <c r="D143" s="17" t="n"/>
      <c r="E143" s="37">
        <f>SUM(E8:E142)</f>
        <v/>
      </c>
      <c r="F143" s="38">
        <f>SUM(F8:F142)</f>
        <v/>
      </c>
      <c r="G143" s="20" t="n"/>
    </row>
    <row r="144">
      <c r="A144" s="16" t="n"/>
      <c r="B144" s="31" t="n"/>
      <c r="C144" s="31" t="n"/>
      <c r="D144" s="17" t="n"/>
      <c r="E144" s="41" t="n"/>
      <c r="F144" s="20" t="n"/>
      <c r="G144" s="20" t="n"/>
    </row>
    <row r="145">
      <c r="A145" s="60" t="inlineStr">
        <is>
          <t>Debt Instruments</t>
        </is>
      </c>
      <c r="B145" s="31" t="n"/>
      <c r="C145" s="31" t="n"/>
      <c r="D145" s="17" t="n"/>
      <c r="E145" s="41" t="n"/>
      <c r="F145" s="20" t="n"/>
      <c r="G145" s="20" t="n"/>
    </row>
    <row r="146">
      <c r="A146" s="60" t="inlineStr">
        <is>
          <t>(a) Non-convertible Preference share</t>
        </is>
      </c>
      <c r="B146" s="30" t="n"/>
      <c r="C146" s="30" t="n"/>
      <c r="D146" s="13" t="n"/>
      <c r="E146" s="14" t="n"/>
      <c r="F146" s="15" t="n"/>
      <c r="G146" s="15" t="n"/>
    </row>
    <row r="147">
      <c r="A147" s="60" t="inlineStr">
        <is>
          <t>Listed / Awaiting listing on Stock Exchanges</t>
        </is>
      </c>
      <c r="B147" s="30" t="n"/>
      <c r="C147" s="30" t="n"/>
      <c r="D147" s="13" t="n"/>
      <c r="E147" s="14" t="n"/>
      <c r="F147" s="15" t="n"/>
      <c r="G147" s="15" t="n"/>
    </row>
    <row r="148">
      <c r="A148" s="12" t="inlineStr">
        <is>
          <t>6% TVS MOTOR CO LTD NCRPS 01-09-2026</t>
        </is>
      </c>
      <c r="B148" s="30" t="inlineStr">
        <is>
          <t>INE494B04019</t>
        </is>
      </c>
      <c r="C148" s="30" t="inlineStr">
        <is>
          <t>Automobiles</t>
        </is>
      </c>
      <c r="D148" s="13" t="n">
        <v>27724</v>
      </c>
      <c r="E148" s="14" t="n">
        <v>2.82</v>
      </c>
      <c r="F148" s="15" t="n">
        <v>0</v>
      </c>
      <c r="G148" s="15" t="n">
        <v>0.06105</v>
      </c>
    </row>
    <row r="149">
      <c r="A149" s="16" t="inlineStr">
        <is>
          <t>Sub Total</t>
        </is>
      </c>
      <c r="B149" s="31" t="n"/>
      <c r="C149" s="31" t="n"/>
      <c r="D149" s="17" t="n"/>
      <c r="E149" s="37" t="n">
        <v>2.82</v>
      </c>
      <c r="F149" s="38" t="n">
        <v>0</v>
      </c>
      <c r="G149" s="20" t="n"/>
    </row>
    <row r="150">
      <c r="A150" s="21" t="inlineStr">
        <is>
          <t>TOTAL</t>
        </is>
      </c>
      <c r="B150" s="32" t="n"/>
      <c r="C150" s="32" t="n"/>
      <c r="D150" s="22" t="n"/>
      <c r="E150" s="27" t="n">
        <v>81405.64999999999</v>
      </c>
      <c r="F150" s="28" t="n">
        <v>0.6818</v>
      </c>
      <c r="G150" s="20" t="n"/>
    </row>
    <row r="151">
      <c r="A151" s="12" t="n"/>
      <c r="B151" s="30" t="n"/>
      <c r="C151" s="30" t="n"/>
      <c r="D151" s="13" t="n"/>
      <c r="E151" s="14" t="n"/>
      <c r="F151" s="15" t="n"/>
      <c r="G151" s="15" t="n"/>
    </row>
    <row r="152">
      <c r="A152" s="16" t="inlineStr">
        <is>
          <t>Derivatives</t>
        </is>
      </c>
      <c r="B152" s="30" t="n"/>
      <c r="C152" s="30" t="n"/>
      <c r="D152" s="13" t="n"/>
      <c r="E152" s="14" t="n"/>
      <c r="F152" s="15" t="n"/>
      <c r="G152" s="15" t="n"/>
    </row>
    <row r="153">
      <c r="A153" s="16" t="inlineStr">
        <is>
          <t>(a) Index/Stock Future</t>
        </is>
      </c>
      <c r="B153" s="30" t="n"/>
      <c r="C153" s="30" t="n"/>
      <c r="D153" s="13" t="n"/>
      <c r="E153" s="14" t="n"/>
      <c r="F153" s="15" t="n"/>
      <c r="G153" s="15" t="n"/>
    </row>
    <row r="154">
      <c r="A154" s="12" t="inlineStr">
        <is>
          <t>KFIN Technologies Ltd.27/01/2026</t>
        </is>
      </c>
      <c r="B154" s="30" t="n"/>
      <c r="C154" s="30" t="inlineStr">
        <is>
          <t>Capital Markets</t>
        </is>
      </c>
      <c r="D154" s="13" t="n">
        <v>22500</v>
      </c>
      <c r="E154" s="14" t="n">
        <v>242.75</v>
      </c>
      <c r="F154" s="15" t="n">
        <v>0.002031</v>
      </c>
      <c r="G154" s="15" t="n"/>
    </row>
    <row r="155">
      <c r="A155" s="12" t="inlineStr">
        <is>
          <t>Aurobindo Pharma Ltd.27/01/2026</t>
        </is>
      </c>
      <c r="B155" s="30" t="n"/>
      <c r="C155" s="30" t="inlineStr">
        <is>
          <t>Pharmaceuticals &amp; Biotechnology</t>
        </is>
      </c>
      <c r="D155" s="44" t="n">
        <v>-550</v>
      </c>
      <c r="E155" s="23" t="n">
        <v>-6.54</v>
      </c>
      <c r="F155" s="24" t="n">
        <v>-5.4e-05</v>
      </c>
      <c r="G155" s="15" t="n"/>
    </row>
    <row r="156">
      <c r="A156" s="12" t="inlineStr">
        <is>
          <t>Punjab National Bank27/01/2026</t>
        </is>
      </c>
      <c r="B156" s="30" t="n"/>
      <c r="C156" s="30" t="inlineStr">
        <is>
          <t>Banks</t>
        </is>
      </c>
      <c r="D156" s="44" t="n">
        <v>-16000</v>
      </c>
      <c r="E156" s="23" t="n">
        <v>-19.91</v>
      </c>
      <c r="F156" s="24" t="n">
        <v>-0.000166</v>
      </c>
      <c r="G156" s="15" t="n"/>
    </row>
    <row r="157">
      <c r="A157" s="12" t="inlineStr">
        <is>
          <t>Kalyan Jewellers India Ltd.27/01/2026</t>
        </is>
      </c>
      <c r="B157" s="30" t="n"/>
      <c r="C157" s="30" t="inlineStr">
        <is>
          <t>Consumer Durables</t>
        </is>
      </c>
      <c r="D157" s="44" t="n">
        <v>-4700</v>
      </c>
      <c r="E157" s="23" t="n">
        <v>-22.95</v>
      </c>
      <c r="F157" s="24" t="n">
        <v>-0.000192</v>
      </c>
      <c r="G157" s="15" t="n"/>
    </row>
    <row r="158">
      <c r="A158" s="12" t="inlineStr">
        <is>
          <t>Coal India Ltd.27/01/2026</t>
        </is>
      </c>
      <c r="B158" s="30" t="n"/>
      <c r="C158" s="30" t="inlineStr">
        <is>
          <t>Consumable Fuels</t>
        </is>
      </c>
      <c r="D158" s="44" t="n">
        <v>-6750</v>
      </c>
      <c r="E158" s="23" t="n">
        <v>-27.03</v>
      </c>
      <c r="F158" s="24" t="n">
        <v>-0.000226</v>
      </c>
      <c r="G158" s="15" t="n"/>
    </row>
    <row r="159">
      <c r="A159" s="12" t="inlineStr">
        <is>
          <t>GAIL (India) Ltd.27/01/2026</t>
        </is>
      </c>
      <c r="B159" s="30" t="n"/>
      <c r="C159" s="30" t="inlineStr">
        <is>
          <t>Gas</t>
        </is>
      </c>
      <c r="D159" s="44" t="n">
        <v>-18900</v>
      </c>
      <c r="E159" s="23" t="n">
        <v>-32.72</v>
      </c>
      <c r="F159" s="24" t="n">
        <v>-0.000273</v>
      </c>
      <c r="G159" s="15" t="n"/>
    </row>
    <row r="160">
      <c r="A160" s="12" t="inlineStr">
        <is>
          <t>Bank of India27/01/2026</t>
        </is>
      </c>
      <c r="B160" s="30" t="n"/>
      <c r="C160" s="30" t="inlineStr">
        <is>
          <t>Banks</t>
        </is>
      </c>
      <c r="D160" s="44" t="n">
        <v>-26000</v>
      </c>
      <c r="E160" s="23" t="n">
        <v>-37.6</v>
      </c>
      <c r="F160" s="24" t="n">
        <v>-0.000314</v>
      </c>
      <c r="G160" s="15" t="n"/>
    </row>
    <row r="161">
      <c r="A161" s="12" t="inlineStr">
        <is>
          <t>TVS Motor Company Ltd.27/01/2026</t>
        </is>
      </c>
      <c r="B161" s="30" t="n"/>
      <c r="C161" s="30" t="inlineStr">
        <is>
          <t>Automobiles</t>
        </is>
      </c>
      <c r="D161" s="44" t="n">
        <v>-1050</v>
      </c>
      <c r="E161" s="23" t="n">
        <v>-39.29</v>
      </c>
      <c r="F161" s="24" t="n">
        <v>-0.000328</v>
      </c>
      <c r="G161" s="15" t="n"/>
    </row>
    <row r="162">
      <c r="A162" s="12" t="inlineStr">
        <is>
          <t>Multi Commodity Exchange Of India Ltd.27/01/2026</t>
        </is>
      </c>
      <c r="B162" s="30" t="n"/>
      <c r="C162" s="30" t="inlineStr">
        <is>
          <t>Capital Markets</t>
        </is>
      </c>
      <c r="D162" s="44" t="n">
        <v>-375</v>
      </c>
      <c r="E162" s="23" t="n">
        <v>-41.98</v>
      </c>
      <c r="F162" s="24" t="n">
        <v>-0.000351</v>
      </c>
      <c r="G162" s="15" t="n"/>
    </row>
    <row r="163">
      <c r="A163" s="12" t="inlineStr">
        <is>
          <t>Persistent Systems Ltd.27/01/2026</t>
        </is>
      </c>
      <c r="B163" s="30" t="n"/>
      <c r="C163" s="30" t="inlineStr">
        <is>
          <t>IT - Software</t>
        </is>
      </c>
      <c r="D163" s="44" t="n">
        <v>-700</v>
      </c>
      <c r="E163" s="23" t="n">
        <v>-44.07</v>
      </c>
      <c r="F163" s="24" t="n">
        <v>-0.000368</v>
      </c>
      <c r="G163" s="15" t="n"/>
    </row>
    <row r="164">
      <c r="A164" s="12" t="inlineStr">
        <is>
          <t>Sun Pharmaceutical Industries Ltd.27/01/2026</t>
        </is>
      </c>
      <c r="B164" s="30" t="n"/>
      <c r="C164" s="30" t="inlineStr">
        <is>
          <t>Pharmaceuticals &amp; Biotechnology</t>
        </is>
      </c>
      <c r="D164" s="44" t="n">
        <v>-2800</v>
      </c>
      <c r="E164" s="23" t="n">
        <v>-48.41</v>
      </c>
      <c r="F164" s="24" t="n">
        <v>-0.000405</v>
      </c>
      <c r="G164" s="15" t="n"/>
    </row>
    <row r="165">
      <c r="A165" s="12" t="inlineStr">
        <is>
          <t>Jio Financial Services Ltd.27/01/2026</t>
        </is>
      </c>
      <c r="B165" s="30" t="n"/>
      <c r="C165" s="30" t="inlineStr">
        <is>
          <t>Finance</t>
        </is>
      </c>
      <c r="D165" s="44" t="n">
        <v>-16450</v>
      </c>
      <c r="E165" s="23" t="n">
        <v>-48.84</v>
      </c>
      <c r="F165" s="24" t="n">
        <v>-0.000408</v>
      </c>
      <c r="G165" s="15" t="n"/>
    </row>
    <row r="166">
      <c r="A166" s="12" t="inlineStr">
        <is>
          <t>Oil &amp; Natural Gas Corporation Ltd.27/01/2026</t>
        </is>
      </c>
      <c r="B166" s="30" t="n"/>
      <c r="C166" s="30" t="inlineStr">
        <is>
          <t>Oil</t>
        </is>
      </c>
      <c r="D166" s="44" t="n">
        <v>-22500</v>
      </c>
      <c r="E166" s="23" t="n">
        <v>-54.47</v>
      </c>
      <c r="F166" s="24" t="n">
        <v>-0.000455</v>
      </c>
      <c r="G166" s="15" t="n"/>
    </row>
    <row r="167">
      <c r="A167" s="12" t="inlineStr">
        <is>
          <t>Divi's Laboratories Ltd.27/01/2026</t>
        </is>
      </c>
      <c r="B167" s="30" t="n"/>
      <c r="C167" s="30" t="inlineStr">
        <is>
          <t>Pharmaceuticals &amp; Biotechnology</t>
        </is>
      </c>
      <c r="D167" s="44" t="n">
        <v>-900</v>
      </c>
      <c r="E167" s="23" t="n">
        <v>-57.85</v>
      </c>
      <c r="F167" s="24" t="n">
        <v>-0.000484</v>
      </c>
      <c r="G167" s="15" t="n"/>
    </row>
    <row r="168">
      <c r="A168" s="12" t="inlineStr">
        <is>
          <t>DLF Ltd.27/01/2026</t>
        </is>
      </c>
      <c r="B168" s="30" t="n"/>
      <c r="C168" s="30" t="inlineStr">
        <is>
          <t>Realty</t>
        </is>
      </c>
      <c r="D168" s="44" t="n">
        <v>-9075</v>
      </c>
      <c r="E168" s="23" t="n">
        <v>-62.78</v>
      </c>
      <c r="F168" s="24" t="n">
        <v>-0.000525</v>
      </c>
      <c r="G168" s="15" t="n"/>
    </row>
    <row r="169">
      <c r="A169" s="12" t="inlineStr">
        <is>
          <t>Dixon Technologies (India) Ltd.27/01/2026</t>
        </is>
      </c>
      <c r="B169" s="30" t="n"/>
      <c r="C169" s="30" t="inlineStr">
        <is>
          <t>Consumer Durables</t>
        </is>
      </c>
      <c r="D169" s="44" t="n">
        <v>-600</v>
      </c>
      <c r="E169" s="23" t="n">
        <v>-72.90000000000001</v>
      </c>
      <c r="F169" s="24" t="n">
        <v>-0.00061</v>
      </c>
      <c r="G169" s="15" t="n"/>
    </row>
    <row r="170">
      <c r="A170" s="12" t="inlineStr">
        <is>
          <t>Cipla Ltd.27/01/2026</t>
        </is>
      </c>
      <c r="B170" s="30" t="n"/>
      <c r="C170" s="30" t="inlineStr">
        <is>
          <t>Pharmaceuticals &amp; Biotechnology</t>
        </is>
      </c>
      <c r="D170" s="44" t="n">
        <v>-4875</v>
      </c>
      <c r="E170" s="23" t="n">
        <v>-73.92</v>
      </c>
      <c r="F170" s="24" t="n">
        <v>-0.000618</v>
      </c>
      <c r="G170" s="15" t="n"/>
    </row>
    <row r="171">
      <c r="A171" s="12" t="inlineStr">
        <is>
          <t>Tube Investments Of India Ltd.27/01/2026</t>
        </is>
      </c>
      <c r="B171" s="30" t="n"/>
      <c r="C171" s="30" t="inlineStr">
        <is>
          <t>Auto Components</t>
        </is>
      </c>
      <c r="D171" s="44" t="n">
        <v>-3000</v>
      </c>
      <c r="E171" s="23" t="n">
        <v>-78.95</v>
      </c>
      <c r="F171" s="24" t="n">
        <v>-0.00066</v>
      </c>
      <c r="G171" s="15" t="n"/>
    </row>
    <row r="172">
      <c r="A172" s="12" t="inlineStr">
        <is>
          <t>Tata Steel Ltd.27/01/2026</t>
        </is>
      </c>
      <c r="B172" s="30" t="n"/>
      <c r="C172" s="30" t="inlineStr">
        <is>
          <t>Ferrous Metals</t>
        </is>
      </c>
      <c r="D172" s="44" t="n">
        <v>-44000</v>
      </c>
      <c r="E172" s="23" t="n">
        <v>-79.67</v>
      </c>
      <c r="F172" s="24" t="n">
        <v>-0.000666</v>
      </c>
      <c r="G172" s="15" t="n"/>
    </row>
    <row r="173">
      <c r="A173" s="12" t="inlineStr">
        <is>
          <t>HDFC Asset Management Company Ltd.27/01/2026</t>
        </is>
      </c>
      <c r="B173" s="30" t="n"/>
      <c r="C173" s="30" t="inlineStr">
        <is>
          <t>Capital Markets</t>
        </is>
      </c>
      <c r="D173" s="44" t="n">
        <v>-3000</v>
      </c>
      <c r="E173" s="23" t="n">
        <v>-80.62</v>
      </c>
      <c r="F173" s="24" t="n">
        <v>-0.000674</v>
      </c>
      <c r="G173" s="15" t="n"/>
    </row>
    <row r="174">
      <c r="A174" s="12" t="inlineStr">
        <is>
          <t>Indus Towers Ltd.27/01/2026</t>
        </is>
      </c>
      <c r="B174" s="30" t="n"/>
      <c r="C174" s="30" t="inlineStr">
        <is>
          <t>Telecom - Services</t>
        </is>
      </c>
      <c r="D174" s="44" t="n">
        <v>-20400</v>
      </c>
      <c r="E174" s="23" t="n">
        <v>-85.92</v>
      </c>
      <c r="F174" s="24" t="n">
        <v>-0.000719</v>
      </c>
      <c r="G174" s="15" t="n"/>
    </row>
    <row r="175">
      <c r="A175" s="12" t="inlineStr">
        <is>
          <t>Tata Consultancy Services Ltd.27/01/2026</t>
        </is>
      </c>
      <c r="B175" s="30" t="n"/>
      <c r="C175" s="30" t="inlineStr">
        <is>
          <t>IT - Software</t>
        </is>
      </c>
      <c r="D175" s="44" t="n">
        <v>-2800</v>
      </c>
      <c r="E175" s="23" t="n">
        <v>-90.17</v>
      </c>
      <c r="F175" s="24" t="n">
        <v>-0.000754</v>
      </c>
      <c r="G175" s="15" t="n"/>
    </row>
    <row r="176">
      <c r="A176" s="12" t="inlineStr">
        <is>
          <t>Pidilite Industries Ltd.27/01/2026</t>
        </is>
      </c>
      <c r="B176" s="30" t="n"/>
      <c r="C176" s="30" t="inlineStr">
        <is>
          <t>Chemicals &amp; Petrochemicals</t>
        </is>
      </c>
      <c r="D176" s="44" t="n">
        <v>-6500</v>
      </c>
      <c r="E176" s="23" t="n">
        <v>-96.84999999999999</v>
      </c>
      <c r="F176" s="24" t="n">
        <v>-0.00081</v>
      </c>
      <c r="G176" s="15" t="n"/>
    </row>
    <row r="177">
      <c r="A177" s="12" t="inlineStr">
        <is>
          <t>Nestle India Ltd.27/01/2026</t>
        </is>
      </c>
      <c r="B177" s="30" t="n"/>
      <c r="C177" s="30" t="inlineStr">
        <is>
          <t>Food Products</t>
        </is>
      </c>
      <c r="D177" s="44" t="n">
        <v>-7500</v>
      </c>
      <c r="E177" s="23" t="n">
        <v>-97.03</v>
      </c>
      <c r="F177" s="24" t="n">
        <v>-0.000812</v>
      </c>
      <c r="G177" s="15" t="n"/>
    </row>
    <row r="178">
      <c r="A178" s="12" t="inlineStr">
        <is>
          <t>Biocon Ltd.27/01/2026</t>
        </is>
      </c>
      <c r="B178" s="30" t="n"/>
      <c r="C178" s="30" t="inlineStr">
        <is>
          <t>Pharmaceuticals &amp; Biotechnology</t>
        </is>
      </c>
      <c r="D178" s="44" t="n">
        <v>-25000</v>
      </c>
      <c r="E178" s="23" t="n">
        <v>-98.98</v>
      </c>
      <c r="F178" s="24" t="n">
        <v>-0.000828</v>
      </c>
      <c r="G178" s="15" t="n"/>
    </row>
    <row r="179">
      <c r="A179" s="12" t="inlineStr">
        <is>
          <t>Marico Ltd.27/01/2026</t>
        </is>
      </c>
      <c r="B179" s="30" t="n"/>
      <c r="C179" s="30" t="inlineStr">
        <is>
          <t>Agricultural Food &amp; other Products</t>
        </is>
      </c>
      <c r="D179" s="44" t="n">
        <v>-14400</v>
      </c>
      <c r="E179" s="23" t="n">
        <v>-108.5</v>
      </c>
      <c r="F179" s="24" t="n">
        <v>-0.000908</v>
      </c>
      <c r="G179" s="15" t="n"/>
    </row>
    <row r="180">
      <c r="A180" s="12" t="inlineStr">
        <is>
          <t>Godrej Properties Ltd.27/01/2026</t>
        </is>
      </c>
      <c r="B180" s="30" t="n"/>
      <c r="C180" s="30" t="inlineStr">
        <is>
          <t>Realty</t>
        </is>
      </c>
      <c r="D180" s="44" t="n">
        <v>-5500</v>
      </c>
      <c r="E180" s="23" t="n">
        <v>-110.96</v>
      </c>
      <c r="F180" s="24" t="n">
        <v>-0.000928</v>
      </c>
      <c r="G180" s="15" t="n"/>
    </row>
    <row r="181">
      <c r="A181" s="12" t="inlineStr">
        <is>
          <t>The Indian Hotels Company Ltd.27/01/2026</t>
        </is>
      </c>
      <c r="B181" s="30" t="n"/>
      <c r="C181" s="30" t="inlineStr">
        <is>
          <t>Leisure Services</t>
        </is>
      </c>
      <c r="D181" s="44" t="n">
        <v>-15000</v>
      </c>
      <c r="E181" s="23" t="n">
        <v>-111.2</v>
      </c>
      <c r="F181" s="24" t="n">
        <v>-0.0009300000000000001</v>
      </c>
      <c r="G181" s="15" t="n"/>
    </row>
    <row r="182">
      <c r="A182" s="12" t="inlineStr">
        <is>
          <t>Polycab India Ltd.27/01/2026</t>
        </is>
      </c>
      <c r="B182" s="30" t="n"/>
      <c r="C182" s="30" t="inlineStr">
        <is>
          <t>Industrial Products</t>
        </is>
      </c>
      <c r="D182" s="44" t="n">
        <v>-1500</v>
      </c>
      <c r="E182" s="23" t="n">
        <v>-115.02</v>
      </c>
      <c r="F182" s="24" t="n">
        <v>-0.000962</v>
      </c>
      <c r="G182" s="15" t="n"/>
    </row>
    <row r="183">
      <c r="A183" s="12" t="inlineStr">
        <is>
          <t>Bharat Petroleum Corporation Ltd.27/01/2026</t>
        </is>
      </c>
      <c r="B183" s="30" t="n"/>
      <c r="C183" s="30" t="inlineStr">
        <is>
          <t>Petroleum Products</t>
        </is>
      </c>
      <c r="D183" s="44" t="n">
        <v>-33575</v>
      </c>
      <c r="E183" s="23" t="n">
        <v>-129.72</v>
      </c>
      <c r="F183" s="24" t="n">
        <v>-0.001085</v>
      </c>
      <c r="G183" s="15" t="n"/>
    </row>
    <row r="184">
      <c r="A184" s="12" t="inlineStr">
        <is>
          <t>Hero MotoCorp Ltd.27/01/2026</t>
        </is>
      </c>
      <c r="B184" s="30" t="n"/>
      <c r="C184" s="30" t="inlineStr">
        <is>
          <t>Automobiles</t>
        </is>
      </c>
      <c r="D184" s="44" t="n">
        <v>-2400</v>
      </c>
      <c r="E184" s="23" t="n">
        <v>-139.03</v>
      </c>
      <c r="F184" s="24" t="n">
        <v>-0.001163</v>
      </c>
      <c r="G184" s="15" t="n"/>
    </row>
    <row r="185">
      <c r="A185" s="12" t="inlineStr">
        <is>
          <t>Bandhan Bank Ltd.27/01/2026</t>
        </is>
      </c>
      <c r="B185" s="30" t="n"/>
      <c r="C185" s="30" t="inlineStr">
        <is>
          <t>Banks</t>
        </is>
      </c>
      <c r="D185" s="44" t="n">
        <v>-104400</v>
      </c>
      <c r="E185" s="23" t="n">
        <v>-153.19</v>
      </c>
      <c r="F185" s="24" t="n">
        <v>-0.001282</v>
      </c>
      <c r="G185" s="15" t="n"/>
    </row>
    <row r="186">
      <c r="A186" s="12" t="inlineStr">
        <is>
          <t>Titan Company Ltd.27/01/2026</t>
        </is>
      </c>
      <c r="B186" s="30" t="n"/>
      <c r="C186" s="30" t="inlineStr">
        <is>
          <t>Consumer Durables</t>
        </is>
      </c>
      <c r="D186" s="44" t="n">
        <v>-3850</v>
      </c>
      <c r="E186" s="23" t="n">
        <v>-156.51</v>
      </c>
      <c r="F186" s="24" t="n">
        <v>-0.001309</v>
      </c>
      <c r="G186" s="15" t="n"/>
    </row>
    <row r="187">
      <c r="A187" s="12" t="inlineStr">
        <is>
          <t>Power Finance Corporation Ltd.27/01/2026</t>
        </is>
      </c>
      <c r="B187" s="30" t="n"/>
      <c r="C187" s="30" t="inlineStr">
        <is>
          <t>Finance</t>
        </is>
      </c>
      <c r="D187" s="44" t="n">
        <v>-45500</v>
      </c>
      <c r="E187" s="23" t="n">
        <v>-162.48</v>
      </c>
      <c r="F187" s="24" t="n">
        <v>-0.001359</v>
      </c>
      <c r="G187" s="15" t="n"/>
    </row>
    <row r="188">
      <c r="A188" s="12" t="inlineStr">
        <is>
          <t>One 97 Communications Ltd.27/01/2026</t>
        </is>
      </c>
      <c r="B188" s="30" t="n"/>
      <c r="C188" s="30" t="inlineStr">
        <is>
          <t>Financial Technology (Fintech)</t>
        </is>
      </c>
      <c r="D188" s="44" t="n">
        <v>-13050</v>
      </c>
      <c r="E188" s="23" t="n">
        <v>-170.32</v>
      </c>
      <c r="F188" s="24" t="n">
        <v>-0.001425</v>
      </c>
      <c r="G188" s="15" t="n"/>
    </row>
    <row r="189">
      <c r="A189" s="12" t="inlineStr">
        <is>
          <t>Computer Age Management Services Ltd.27/01/2026</t>
        </is>
      </c>
      <c r="B189" s="30" t="n"/>
      <c r="C189" s="30" t="inlineStr">
        <is>
          <t>Capital Markets</t>
        </is>
      </c>
      <c r="D189" s="44" t="n">
        <v>-25500</v>
      </c>
      <c r="E189" s="23" t="n">
        <v>-190.08</v>
      </c>
      <c r="F189" s="24" t="n">
        <v>-0.00159</v>
      </c>
      <c r="G189" s="15" t="n"/>
    </row>
    <row r="190">
      <c r="A190" s="12" t="inlineStr">
        <is>
          <t>Hindustan Zinc Ltd.27/01/2026</t>
        </is>
      </c>
      <c r="B190" s="30" t="n"/>
      <c r="C190" s="30" t="inlineStr">
        <is>
          <t>Non - Ferrous Metals</t>
        </is>
      </c>
      <c r="D190" s="44" t="n">
        <v>-34300</v>
      </c>
      <c r="E190" s="23" t="n">
        <v>-211.39</v>
      </c>
      <c r="F190" s="24" t="n">
        <v>-0.001769</v>
      </c>
      <c r="G190" s="15" t="n"/>
    </row>
    <row r="191">
      <c r="A191" s="12" t="inlineStr">
        <is>
          <t>The Federal Bank Ltd.27/01/2026</t>
        </is>
      </c>
      <c r="B191" s="30" t="n"/>
      <c r="C191" s="30" t="inlineStr">
        <is>
          <t>Banks</t>
        </is>
      </c>
      <c r="D191" s="44" t="n">
        <v>-80000</v>
      </c>
      <c r="E191" s="23" t="n">
        <v>-213.92</v>
      </c>
      <c r="F191" s="24" t="n">
        <v>-0.00179</v>
      </c>
      <c r="G191" s="15" t="n"/>
    </row>
    <row r="192">
      <c r="A192" s="12" t="inlineStr">
        <is>
          <t>GMR Airports Ltd.27/01/2026</t>
        </is>
      </c>
      <c r="B192" s="30" t="n"/>
      <c r="C192" s="30" t="inlineStr">
        <is>
          <t>Transport Infrastructure</t>
        </is>
      </c>
      <c r="D192" s="44" t="n">
        <v>-209250</v>
      </c>
      <c r="E192" s="23" t="n">
        <v>-219.36</v>
      </c>
      <c r="F192" s="24" t="n">
        <v>-0.001835</v>
      </c>
      <c r="G192" s="15" t="n"/>
    </row>
    <row r="193">
      <c r="A193" s="12" t="inlineStr">
        <is>
          <t>ICICI Prudential Life Insurance Co Ltd.27/01/2026</t>
        </is>
      </c>
      <c r="B193" s="30" t="n"/>
      <c r="C193" s="30" t="inlineStr">
        <is>
          <t>Insurance</t>
        </is>
      </c>
      <c r="D193" s="44" t="n">
        <v>-34225</v>
      </c>
      <c r="E193" s="23" t="n">
        <v>-229.68</v>
      </c>
      <c r="F193" s="24" t="n">
        <v>-0.001922</v>
      </c>
      <c r="G193" s="15" t="n"/>
    </row>
    <row r="194">
      <c r="A194" s="12" t="inlineStr">
        <is>
          <t>Bank of Baroda27/01/2026</t>
        </is>
      </c>
      <c r="B194" s="30" t="n"/>
      <c r="C194" s="30" t="inlineStr">
        <is>
          <t>Banks</t>
        </is>
      </c>
      <c r="D194" s="44" t="n">
        <v>-78975</v>
      </c>
      <c r="E194" s="23" t="n">
        <v>-235.23</v>
      </c>
      <c r="F194" s="24" t="n">
        <v>-0.001968</v>
      </c>
      <c r="G194" s="15" t="n"/>
    </row>
    <row r="195">
      <c r="A195" s="12" t="inlineStr">
        <is>
          <t>Bharat Heavy Electricals Ltd.27/01/2026</t>
        </is>
      </c>
      <c r="B195" s="30" t="n"/>
      <c r="C195" s="30" t="inlineStr">
        <is>
          <t>Electrical Equipment</t>
        </is>
      </c>
      <c r="D195" s="44" t="n">
        <v>-91875</v>
      </c>
      <c r="E195" s="23" t="n">
        <v>-265.7</v>
      </c>
      <c r="F195" s="24" t="n">
        <v>-0.002223</v>
      </c>
      <c r="G195" s="15" t="n"/>
    </row>
    <row r="196">
      <c r="A196" s="12" t="inlineStr">
        <is>
          <t>Life Insurance Corporation of India27/01/2026</t>
        </is>
      </c>
      <c r="B196" s="30" t="n"/>
      <c r="C196" s="30" t="inlineStr">
        <is>
          <t>Insurance</t>
        </is>
      </c>
      <c r="D196" s="44" t="n">
        <v>-32200</v>
      </c>
      <c r="E196" s="23" t="n">
        <v>-276.57</v>
      </c>
      <c r="F196" s="24" t="n">
        <v>-0.002314</v>
      </c>
      <c r="G196" s="15" t="n"/>
    </row>
    <row r="197">
      <c r="A197" s="12" t="inlineStr">
        <is>
          <t>ITC Ltd.27/01/2026</t>
        </is>
      </c>
      <c r="B197" s="30" t="n"/>
      <c r="C197" s="30" t="inlineStr">
        <is>
          <t>Diversified FMCG</t>
        </is>
      </c>
      <c r="D197" s="44" t="n">
        <v>-70400</v>
      </c>
      <c r="E197" s="23" t="n">
        <v>-285.4</v>
      </c>
      <c r="F197" s="24" t="n">
        <v>-0.002388</v>
      </c>
      <c r="G197" s="15" t="n"/>
    </row>
    <row r="198">
      <c r="A198" s="12" t="inlineStr">
        <is>
          <t>Hindustan Petroleum Corporation Ltd.27/01/2026</t>
        </is>
      </c>
      <c r="B198" s="30" t="n"/>
      <c r="C198" s="30" t="inlineStr">
        <is>
          <t>Petroleum Products</t>
        </is>
      </c>
      <c r="D198" s="44" t="n">
        <v>-58725</v>
      </c>
      <c r="E198" s="23" t="n">
        <v>-294.27</v>
      </c>
      <c r="F198" s="24" t="n">
        <v>-0.002462</v>
      </c>
      <c r="G198" s="15" t="n"/>
    </row>
    <row r="199">
      <c r="A199" s="12" t="inlineStr">
        <is>
          <t>Larsen &amp; Toubro Ltd.27/01/2026</t>
        </is>
      </c>
      <c r="B199" s="30" t="n"/>
      <c r="C199" s="30" t="inlineStr">
        <is>
          <t>Construction</t>
        </is>
      </c>
      <c r="D199" s="44" t="n">
        <v>-7175</v>
      </c>
      <c r="E199" s="23" t="n">
        <v>-294.71</v>
      </c>
      <c r="F199" s="24" t="n">
        <v>-0.002466</v>
      </c>
      <c r="G199" s="15" t="n"/>
    </row>
    <row r="200">
      <c r="A200" s="12" t="inlineStr">
        <is>
          <t>Yes Bank Ltd.27/01/2026</t>
        </is>
      </c>
      <c r="B200" s="30" t="n"/>
      <c r="C200" s="30" t="inlineStr">
        <is>
          <t>Banks</t>
        </is>
      </c>
      <c r="D200" s="44" t="n">
        <v>-1368400</v>
      </c>
      <c r="E200" s="23" t="n">
        <v>-297.08</v>
      </c>
      <c r="F200" s="24" t="n">
        <v>-0.002486</v>
      </c>
      <c r="G200" s="15" t="n"/>
    </row>
    <row r="201">
      <c r="A201" s="12" t="inlineStr">
        <is>
          <t>Adani Enterprises Ltd.27/01/2026</t>
        </is>
      </c>
      <c r="B201" s="30" t="n"/>
      <c r="C201" s="30" t="inlineStr">
        <is>
          <t>Metals &amp; Minerals Trading</t>
        </is>
      </c>
      <c r="D201" s="44" t="n">
        <v>-13596</v>
      </c>
      <c r="E201" s="23" t="n">
        <v>-305.81</v>
      </c>
      <c r="F201" s="24" t="n">
        <v>-0.002559</v>
      </c>
      <c r="G201" s="15" t="n"/>
    </row>
    <row r="202">
      <c r="A202" s="12" t="inlineStr">
        <is>
          <t>RBL Bank Ltd.27/01/2026</t>
        </is>
      </c>
      <c r="B202" s="30" t="n"/>
      <c r="C202" s="30" t="inlineStr">
        <is>
          <t>Banks</t>
        </is>
      </c>
      <c r="D202" s="44" t="n">
        <v>-104775</v>
      </c>
      <c r="E202" s="23" t="n">
        <v>-332.03</v>
      </c>
      <c r="F202" s="24" t="n">
        <v>-0.002778</v>
      </c>
      <c r="G202" s="15" t="n"/>
    </row>
    <row r="203">
      <c r="A203" s="12" t="inlineStr">
        <is>
          <t>Glenmark Pharmaceuticals Ltd.27/01/2026</t>
        </is>
      </c>
      <c r="B203" s="30" t="n"/>
      <c r="C203" s="30" t="inlineStr">
        <is>
          <t>Pharmaceuticals &amp; Biotechnology</t>
        </is>
      </c>
      <c r="D203" s="44" t="n">
        <v>-17625</v>
      </c>
      <c r="E203" s="23" t="n">
        <v>-360.04</v>
      </c>
      <c r="F203" s="24" t="n">
        <v>-0.003013</v>
      </c>
      <c r="G203" s="15" t="n"/>
    </row>
    <row r="204">
      <c r="A204" s="12" t="inlineStr">
        <is>
          <t>Hindustan Aeronautics Ltd.27/01/2026</t>
        </is>
      </c>
      <c r="B204" s="30" t="n"/>
      <c r="C204" s="30" t="inlineStr">
        <is>
          <t>Aerospace &amp; Defense</t>
        </is>
      </c>
      <c r="D204" s="44" t="n">
        <v>-9000</v>
      </c>
      <c r="E204" s="23" t="n">
        <v>-397.05</v>
      </c>
      <c r="F204" s="24" t="n">
        <v>-0.003322</v>
      </c>
      <c r="G204" s="15" t="n"/>
    </row>
    <row r="205">
      <c r="A205" s="12" t="inlineStr">
        <is>
          <t>Max Healthcare Institute Ltd.27/01/2026</t>
        </is>
      </c>
      <c r="B205" s="30" t="n"/>
      <c r="C205" s="30" t="inlineStr">
        <is>
          <t>Healthcare Services</t>
        </is>
      </c>
      <c r="D205" s="44" t="n">
        <v>-39900</v>
      </c>
      <c r="E205" s="23" t="n">
        <v>-419.23</v>
      </c>
      <c r="F205" s="24" t="n">
        <v>-0.003508</v>
      </c>
      <c r="G205" s="15" t="n"/>
    </row>
    <row r="206">
      <c r="A206" s="12" t="inlineStr">
        <is>
          <t>Mahindra &amp; Mahindra Ltd.27/01/2026</t>
        </is>
      </c>
      <c r="B206" s="30" t="n"/>
      <c r="C206" s="30" t="inlineStr">
        <is>
          <t>Automobiles</t>
        </is>
      </c>
      <c r="D206" s="44" t="n">
        <v>-12600</v>
      </c>
      <c r="E206" s="23" t="n">
        <v>-470.41</v>
      </c>
      <c r="F206" s="24" t="n">
        <v>-0.003936</v>
      </c>
      <c r="G206" s="15" t="n"/>
    </row>
    <row r="207">
      <c r="A207" s="12" t="inlineStr">
        <is>
          <t>Kotak Mahindra Bank Ltd.27/01/2026</t>
        </is>
      </c>
      <c r="B207" s="30" t="n"/>
      <c r="C207" s="30" t="inlineStr">
        <is>
          <t>Banks</t>
        </is>
      </c>
      <c r="D207" s="44" t="n">
        <v>-21600</v>
      </c>
      <c r="E207" s="23" t="n">
        <v>-477.19</v>
      </c>
      <c r="F207" s="24" t="n">
        <v>-0.003993</v>
      </c>
      <c r="G207" s="15" t="n"/>
    </row>
    <row r="208">
      <c r="A208" s="12" t="inlineStr">
        <is>
          <t>Ultratech Cement Ltd.27/01/2026</t>
        </is>
      </c>
      <c r="B208" s="30" t="n"/>
      <c r="C208" s="30" t="inlineStr">
        <is>
          <t>Cement &amp; Cement Products</t>
        </is>
      </c>
      <c r="D208" s="44" t="n">
        <v>-4100</v>
      </c>
      <c r="E208" s="23" t="n">
        <v>-486.14</v>
      </c>
      <c r="F208" s="24" t="n">
        <v>-0.004068</v>
      </c>
      <c r="G208" s="15" t="n"/>
    </row>
    <row r="209">
      <c r="A209" s="12" t="inlineStr">
        <is>
          <t>Tata Power Company Ltd.27/01/2026</t>
        </is>
      </c>
      <c r="B209" s="30" t="n"/>
      <c r="C209" s="30" t="inlineStr">
        <is>
          <t>Power</t>
        </is>
      </c>
      <c r="D209" s="44" t="n">
        <v>-134850</v>
      </c>
      <c r="E209" s="23" t="n">
        <v>-515.1900000000001</v>
      </c>
      <c r="F209" s="24" t="n">
        <v>-0.004311</v>
      </c>
      <c r="G209" s="15" t="n"/>
    </row>
    <row r="210">
      <c r="A210" s="12" t="inlineStr">
        <is>
          <t>Sammaan Capital Ltd.27/01/2026</t>
        </is>
      </c>
      <c r="B210" s="30" t="n"/>
      <c r="C210" s="30" t="inlineStr">
        <is>
          <t>Finance</t>
        </is>
      </c>
      <c r="D210" s="44" t="n">
        <v>-374100</v>
      </c>
      <c r="E210" s="23" t="n">
        <v>-548.77</v>
      </c>
      <c r="F210" s="24" t="n">
        <v>-0.004592</v>
      </c>
      <c r="G210" s="15" t="n"/>
    </row>
    <row r="211">
      <c r="A211" s="12" t="inlineStr">
        <is>
          <t>JSW Steel Ltd.27/01/2026</t>
        </is>
      </c>
      <c r="B211" s="30" t="n"/>
      <c r="C211" s="30" t="inlineStr">
        <is>
          <t>Ferrous Metals</t>
        </is>
      </c>
      <c r="D211" s="44" t="n">
        <v>-47925</v>
      </c>
      <c r="E211" s="23" t="n">
        <v>-561.8200000000001</v>
      </c>
      <c r="F211" s="24" t="n">
        <v>-0.004701</v>
      </c>
      <c r="G211" s="15" t="n"/>
    </row>
    <row r="212">
      <c r="A212" s="12" t="inlineStr">
        <is>
          <t>NMDC Ltd.27/01/2026</t>
        </is>
      </c>
      <c r="B212" s="30" t="n"/>
      <c r="C212" s="30" t="inlineStr">
        <is>
          <t>Minerals &amp; Mining</t>
        </is>
      </c>
      <c r="D212" s="44" t="n">
        <v>-823500</v>
      </c>
      <c r="E212" s="23" t="n">
        <v>-687.62</v>
      </c>
      <c r="F212" s="24" t="n">
        <v>-0.005754</v>
      </c>
      <c r="G212" s="15" t="n"/>
    </row>
    <row r="213">
      <c r="A213" s="12" t="inlineStr">
        <is>
          <t>National Aluminium Company Ltd.27/01/2026</t>
        </is>
      </c>
      <c r="B213" s="30" t="n"/>
      <c r="C213" s="30" t="inlineStr">
        <is>
          <t>Non - Ferrous Metals</t>
        </is>
      </c>
      <c r="D213" s="44" t="n">
        <v>-232500</v>
      </c>
      <c r="E213" s="23" t="n">
        <v>-735.05</v>
      </c>
      <c r="F213" s="24" t="n">
        <v>-0.006151</v>
      </c>
      <c r="G213" s="15" t="n"/>
    </row>
    <row r="214">
      <c r="A214" s="12" t="inlineStr">
        <is>
          <t>Hindalco Industries Ltd.27/01/2026</t>
        </is>
      </c>
      <c r="B214" s="30" t="n"/>
      <c r="C214" s="30" t="inlineStr">
        <is>
          <t>Non - Ferrous Metals</t>
        </is>
      </c>
      <c r="D214" s="44" t="n">
        <v>-86100</v>
      </c>
      <c r="E214" s="23" t="n">
        <v>-766.46</v>
      </c>
      <c r="F214" s="24" t="n">
        <v>-0.006414</v>
      </c>
      <c r="G214" s="15" t="n"/>
    </row>
    <row r="215">
      <c r="A215" s="12" t="inlineStr">
        <is>
          <t>Steel Authority of India Ltd.27/01/2026</t>
        </is>
      </c>
      <c r="B215" s="30" t="n"/>
      <c r="C215" s="30" t="inlineStr">
        <is>
          <t>Ferrous Metals</t>
        </is>
      </c>
      <c r="D215" s="44" t="n">
        <v>-521700</v>
      </c>
      <c r="E215" s="23" t="n">
        <v>-771.39</v>
      </c>
      <c r="F215" s="24" t="n">
        <v>-0.006455</v>
      </c>
      <c r="G215" s="15" t="n"/>
    </row>
    <row r="216">
      <c r="A216" s="12" t="inlineStr">
        <is>
          <t>Grasim Industries Ltd.27/01/2026</t>
        </is>
      </c>
      <c r="B216" s="30" t="n"/>
      <c r="C216" s="30" t="inlineStr">
        <is>
          <t>Cement &amp; Cement Products</t>
        </is>
      </c>
      <c r="D216" s="44" t="n">
        <v>-30750</v>
      </c>
      <c r="E216" s="23" t="n">
        <v>-874.25</v>
      </c>
      <c r="F216" s="24" t="n">
        <v>-0.007316</v>
      </c>
      <c r="G216" s="15" t="n"/>
    </row>
    <row r="217">
      <c r="A217" s="12" t="inlineStr">
        <is>
          <t>InterGlobe Aviation Ltd.27/01/2026</t>
        </is>
      </c>
      <c r="B217" s="30" t="n"/>
      <c r="C217" s="30" t="inlineStr">
        <is>
          <t>Transport Services</t>
        </is>
      </c>
      <c r="D217" s="44" t="n">
        <v>-18450</v>
      </c>
      <c r="E217" s="23" t="n">
        <v>-936.8</v>
      </c>
      <c r="F217" s="24" t="n">
        <v>-0.00784</v>
      </c>
      <c r="G217" s="15" t="n"/>
    </row>
    <row r="218">
      <c r="A218" s="12" t="inlineStr">
        <is>
          <t>State Bank of India27/01/2026</t>
        </is>
      </c>
      <c r="B218" s="30" t="n"/>
      <c r="C218" s="30" t="inlineStr">
        <is>
          <t>Banks</t>
        </is>
      </c>
      <c r="D218" s="44" t="n">
        <v>-96000</v>
      </c>
      <c r="E218" s="23" t="n">
        <v>-946.9</v>
      </c>
      <c r="F218" s="24" t="n">
        <v>-0.007924</v>
      </c>
      <c r="G218" s="15" t="n"/>
    </row>
    <row r="219">
      <c r="A219" s="12" t="inlineStr">
        <is>
          <t>Eternal Ltd.27/01/2026</t>
        </is>
      </c>
      <c r="B219" s="30" t="n"/>
      <c r="C219" s="30" t="inlineStr">
        <is>
          <t>Retailing</t>
        </is>
      </c>
      <c r="D219" s="44" t="n">
        <v>-458325</v>
      </c>
      <c r="E219" s="23" t="n">
        <v>-1282.39</v>
      </c>
      <c r="F219" s="24" t="n">
        <v>-0.010732</v>
      </c>
      <c r="G219" s="15" t="n"/>
    </row>
    <row r="220">
      <c r="A220" s="12" t="inlineStr">
        <is>
          <t>Adani Ports &amp; Special Economic Zone Ltd.27/01/2026</t>
        </is>
      </c>
      <c r="B220" s="30" t="n"/>
      <c r="C220" s="30" t="inlineStr">
        <is>
          <t>Transport Infrastructure</t>
        </is>
      </c>
      <c r="D220" s="44" t="n">
        <v>-99750</v>
      </c>
      <c r="E220" s="23" t="n">
        <v>-1474.9</v>
      </c>
      <c r="F220" s="24" t="n">
        <v>-0.012343</v>
      </c>
      <c r="G220" s="15" t="n"/>
    </row>
    <row r="221">
      <c r="A221" s="12" t="inlineStr">
        <is>
          <t>Ambuja Cements Ltd.27/01/2026</t>
        </is>
      </c>
      <c r="B221" s="30" t="n"/>
      <c r="C221" s="30" t="inlineStr">
        <is>
          <t>Cement &amp; Cement Products</t>
        </is>
      </c>
      <c r="D221" s="44" t="n">
        <v>-283500</v>
      </c>
      <c r="E221" s="23" t="n">
        <v>-1584.77</v>
      </c>
      <c r="F221" s="24" t="n">
        <v>-0.013263</v>
      </c>
      <c r="G221" s="15" t="n"/>
    </row>
    <row r="222">
      <c r="A222" s="12" t="inlineStr">
        <is>
          <t>IndusInd Bank Ltd.27/01/2026</t>
        </is>
      </c>
      <c r="B222" s="30" t="n"/>
      <c r="C222" s="30" t="inlineStr">
        <is>
          <t>Banks</t>
        </is>
      </c>
      <c r="D222" s="44" t="n">
        <v>-182700</v>
      </c>
      <c r="E222" s="23" t="n">
        <v>-1584.83</v>
      </c>
      <c r="F222" s="24" t="n">
        <v>-0.013263</v>
      </c>
      <c r="G222" s="15" t="n"/>
    </row>
    <row r="223">
      <c r="A223" s="12" t="inlineStr">
        <is>
          <t>Bharti Airtel Ltd.27/01/2026</t>
        </is>
      </c>
      <c r="B223" s="30" t="n"/>
      <c r="C223" s="30" t="inlineStr">
        <is>
          <t>Telecom - Services</t>
        </is>
      </c>
      <c r="D223" s="44" t="n">
        <v>-100225</v>
      </c>
      <c r="E223" s="23" t="n">
        <v>-2123.67</v>
      </c>
      <c r="F223" s="24" t="n">
        <v>-0.017773</v>
      </c>
      <c r="G223" s="15" t="n"/>
    </row>
    <row r="224">
      <c r="A224" s="12" t="inlineStr">
        <is>
          <t>Axis Bank Ltd.27/01/2026</t>
        </is>
      </c>
      <c r="B224" s="30" t="n"/>
      <c r="C224" s="30" t="inlineStr">
        <is>
          <t>Banks</t>
        </is>
      </c>
      <c r="D224" s="44" t="n">
        <v>-178125</v>
      </c>
      <c r="E224" s="23" t="n">
        <v>-2269.67</v>
      </c>
      <c r="F224" s="24" t="n">
        <v>-0.018995</v>
      </c>
      <c r="G224" s="15" t="n"/>
    </row>
    <row r="225">
      <c r="A225" s="12" t="inlineStr">
        <is>
          <t>UPL Ltd.27/01/2026</t>
        </is>
      </c>
      <c r="B225" s="30" t="n"/>
      <c r="C225" s="30" t="inlineStr">
        <is>
          <t>Fertilizers &amp; Agrochemicals</t>
        </is>
      </c>
      <c r="D225" s="44" t="n">
        <v>-340105</v>
      </c>
      <c r="E225" s="23" t="n">
        <v>-2718.97</v>
      </c>
      <c r="F225" s="24" t="n">
        <v>-0.022755</v>
      </c>
      <c r="G225" s="15" t="n"/>
    </row>
    <row r="226">
      <c r="A226" s="12" t="inlineStr">
        <is>
          <t>Vodafone Idea Ltd.27/01/2026</t>
        </is>
      </c>
      <c r="B226" s="30" t="n"/>
      <c r="C226" s="30" t="inlineStr">
        <is>
          <t>Telecom - Services</t>
        </is>
      </c>
      <c r="D226" s="44" t="n">
        <v>-25731000</v>
      </c>
      <c r="E226" s="23" t="n">
        <v>-2786.67</v>
      </c>
      <c r="F226" s="24" t="n">
        <v>-0.023322</v>
      </c>
      <c r="G226" s="15" t="n"/>
    </row>
    <row r="227">
      <c r="A227" s="12" t="inlineStr">
        <is>
          <t>ICICI Bank Ltd.27/01/2026</t>
        </is>
      </c>
      <c r="B227" s="30" t="n"/>
      <c r="C227" s="30" t="inlineStr">
        <is>
          <t>Banks</t>
        </is>
      </c>
      <c r="D227" s="44" t="n">
        <v>-252000</v>
      </c>
      <c r="E227" s="23" t="n">
        <v>-3403.51</v>
      </c>
      <c r="F227" s="24" t="n">
        <v>-0.028484</v>
      </c>
      <c r="G227" s="15" t="n"/>
    </row>
    <row r="228">
      <c r="A228" s="12" t="inlineStr">
        <is>
          <t>Adani Green Energy Ltd.27/01/2026</t>
        </is>
      </c>
      <c r="B228" s="30" t="n"/>
      <c r="C228" s="30" t="inlineStr">
        <is>
          <t>Power</t>
        </is>
      </c>
      <c r="D228" s="44" t="n">
        <v>-360000</v>
      </c>
      <c r="E228" s="23" t="n">
        <v>-3677.76</v>
      </c>
      <c r="F228" s="24" t="n">
        <v>-0.030779</v>
      </c>
      <c r="G228" s="15" t="n"/>
    </row>
    <row r="229">
      <c r="A229" s="12" t="inlineStr">
        <is>
          <t>HDFC Bank Ltd.27/01/2026</t>
        </is>
      </c>
      <c r="B229" s="30" t="n"/>
      <c r="C229" s="30" t="inlineStr">
        <is>
          <t>Banks</t>
        </is>
      </c>
      <c r="D229" s="44" t="n">
        <v>-384450</v>
      </c>
      <c r="E229" s="23" t="n">
        <v>-3834.5</v>
      </c>
      <c r="F229" s="24" t="n">
        <v>-0.032091</v>
      </c>
      <c r="G229" s="15" t="n"/>
    </row>
    <row r="230">
      <c r="A230" s="12" t="inlineStr">
        <is>
          <t>Reliance Industries Ltd.27/01/2026</t>
        </is>
      </c>
      <c r="B230" s="30" t="n"/>
      <c r="C230" s="30" t="inlineStr">
        <is>
          <t>Petroleum Products</t>
        </is>
      </c>
      <c r="D230" s="44" t="n">
        <v>-271000</v>
      </c>
      <c r="E230" s="23" t="n">
        <v>-4276.38</v>
      </c>
      <c r="F230" s="24" t="n">
        <v>-0.035789</v>
      </c>
      <c r="G230" s="15" t="n"/>
    </row>
    <row r="231">
      <c r="A231" s="16" t="inlineStr">
        <is>
          <t>Sub Total</t>
        </is>
      </c>
      <c r="B231" s="31" t="n"/>
      <c r="C231" s="31" t="n"/>
      <c r="D231" s="17" t="n"/>
      <c r="E231" s="42" t="n">
        <v>-47137.19</v>
      </c>
      <c r="F231" s="43" t="n">
        <v>-0.394457</v>
      </c>
      <c r="G231" s="20" t="n"/>
    </row>
    <row r="232">
      <c r="A232" s="12" t="n"/>
      <c r="B232" s="30" t="n"/>
      <c r="C232" s="30" t="n"/>
      <c r="D232" s="13" t="n"/>
      <c r="E232" s="14" t="n"/>
      <c r="F232" s="15" t="n"/>
      <c r="G232" s="15" t="n"/>
    </row>
    <row r="233">
      <c r="A233" s="12" t="n"/>
      <c r="B233" s="30" t="n"/>
      <c r="C233" s="30" t="n"/>
      <c r="D233" s="13" t="n"/>
      <c r="E233" s="14" t="n"/>
      <c r="F233" s="15" t="n"/>
      <c r="G233" s="15" t="n"/>
    </row>
    <row r="234">
      <c r="A234" s="12" t="n"/>
      <c r="B234" s="30" t="n"/>
      <c r="C234" s="30" t="n"/>
      <c r="D234" s="13" t="n"/>
      <c r="E234" s="14" t="n"/>
      <c r="F234" s="15" t="n"/>
      <c r="G234" s="15" t="n"/>
    </row>
    <row r="235">
      <c r="A235" s="21" t="inlineStr">
        <is>
          <t>TOTAL</t>
        </is>
      </c>
      <c r="B235" s="32" t="n"/>
      <c r="C235" s="32" t="n"/>
      <c r="D235" s="22" t="n"/>
      <c r="E235" s="45" t="n">
        <v>-47137.19</v>
      </c>
      <c r="F235" s="46" t="n">
        <v>-0.394457</v>
      </c>
      <c r="G235" s="20" t="n"/>
    </row>
    <row r="236">
      <c r="A236" s="12" t="n"/>
      <c r="B236" s="30" t="n"/>
      <c r="C236" s="30" t="n"/>
      <c r="D236" s="13" t="n"/>
      <c r="E236" s="14" t="n"/>
      <c r="F236" s="15" t="n"/>
      <c r="G236" s="15" t="n"/>
    </row>
    <row r="237">
      <c r="A237" s="16" t="inlineStr">
        <is>
          <t>Debt Instruments</t>
        </is>
      </c>
      <c r="B237" s="30" t="n"/>
      <c r="C237" s="30" t="n"/>
      <c r="D237" s="13" t="n"/>
      <c r="E237" s="14" t="n"/>
      <c r="F237" s="15" t="n"/>
      <c r="G237" s="15" t="n"/>
    </row>
    <row r="238">
      <c r="A238" s="16" t="inlineStr">
        <is>
          <t>(a)Listed / Awaiting listing on stock Exchanges</t>
        </is>
      </c>
      <c r="B238" s="30" t="n"/>
      <c r="C238" s="30" t="n"/>
      <c r="D238" s="13" t="n"/>
      <c r="E238" s="14" t="n"/>
      <c r="F238" s="15" t="n"/>
      <c r="G238" s="15" t="n"/>
    </row>
    <row r="239">
      <c r="A239" s="12" t="inlineStr">
        <is>
          <t>7.65% HDB FIN SERV NCD 10-09-27</t>
        </is>
      </c>
      <c r="B239" s="30" t="inlineStr">
        <is>
          <t>INE756I07EJ2</t>
        </is>
      </c>
      <c r="C239" s="30" t="inlineStr">
        <is>
          <t>CRISIL AAA</t>
        </is>
      </c>
      <c r="D239" s="13" t="n">
        <v>5000000</v>
      </c>
      <c r="E239" s="14" t="n">
        <v>5035.03</v>
      </c>
      <c r="F239" s="15" t="n">
        <v>0.0421</v>
      </c>
      <c r="G239" s="15" t="n">
        <v>0.0716</v>
      </c>
    </row>
    <row r="240">
      <c r="A240" s="12" t="inlineStr">
        <is>
          <t>7.35%BHARTI TELECO SRXXV 15-10-27**</t>
        </is>
      </c>
      <c r="B240" s="30" t="inlineStr">
        <is>
          <t>INE403D08272</t>
        </is>
      </c>
      <c r="C240" s="30" t="inlineStr">
        <is>
          <t>CRISIL AAA</t>
        </is>
      </c>
      <c r="D240" s="13" t="n">
        <v>2500000</v>
      </c>
      <c r="E240" s="14" t="n">
        <v>2493.24</v>
      </c>
      <c r="F240" s="15" t="n">
        <v>0.0209</v>
      </c>
      <c r="G240" s="15" t="n">
        <v>0.07489899999999999</v>
      </c>
    </row>
    <row r="241">
      <c r="A241" s="12" t="inlineStr">
        <is>
          <t>7.48% NABARD NCD SR 25G RED 15-09-2028</t>
        </is>
      </c>
      <c r="B241" s="30" t="inlineStr">
        <is>
          <t>INE261F08EO7</t>
        </is>
      </c>
      <c r="C241" s="30" t="inlineStr">
        <is>
          <t>CRISIL AAA</t>
        </is>
      </c>
      <c r="D241" s="13" t="n">
        <v>1000000</v>
      </c>
      <c r="E241" s="14" t="n">
        <v>1013.07</v>
      </c>
      <c r="F241" s="15" t="n">
        <v>0.008500000000000001</v>
      </c>
      <c r="G241" s="15" t="n">
        <v>0.069119</v>
      </c>
    </row>
    <row r="242">
      <c r="A242" s="16" t="inlineStr">
        <is>
          <t>Sub Total</t>
        </is>
      </c>
      <c r="B242" s="31" t="n"/>
      <c r="C242" s="31" t="n"/>
      <c r="D242" s="17" t="n"/>
      <c r="E242" s="37" t="n">
        <v>8541.34</v>
      </c>
      <c r="F242" s="38" t="n">
        <v>0.07149999999999999</v>
      </c>
      <c r="G242" s="20" t="n"/>
    </row>
    <row r="243">
      <c r="A243" s="12" t="n"/>
      <c r="B243" s="30" t="n"/>
      <c r="C243" s="30" t="n"/>
      <c r="D243" s="13" t="n"/>
      <c r="E243" s="14" t="n"/>
      <c r="F243" s="15" t="n"/>
      <c r="G243" s="15" t="n"/>
    </row>
    <row r="244">
      <c r="A244" s="16" t="inlineStr">
        <is>
          <t>Government Securities</t>
        </is>
      </c>
      <c r="B244" s="30" t="n"/>
      <c r="C244" s="30" t="n"/>
      <c r="D244" s="13" t="n"/>
      <c r="E244" s="14" t="n"/>
      <c r="F244" s="15" t="n"/>
      <c r="G244" s="15" t="n"/>
    </row>
    <row r="245">
      <c r="A245" s="12" t="inlineStr">
        <is>
          <t>7.18% GOVT OF INDIA RED 14-08-2033</t>
        </is>
      </c>
      <c r="B245" s="30" t="inlineStr">
        <is>
          <t>IN0020230085</t>
        </is>
      </c>
      <c r="C245" s="30" t="inlineStr">
        <is>
          <t>SOVEREIGN</t>
        </is>
      </c>
      <c r="D245" s="13" t="n">
        <v>2500000</v>
      </c>
      <c r="E245" s="14" t="n">
        <v>2579.39</v>
      </c>
      <c r="F245" s="15" t="n">
        <v>0.0216</v>
      </c>
      <c r="G245" s="15" t="n">
        <v>0.067506</v>
      </c>
    </row>
    <row r="246">
      <c r="A246" s="12" t="inlineStr">
        <is>
          <t>7.10% GOVT OF INDIA RED 18-04-2029</t>
        </is>
      </c>
      <c r="B246" s="30" t="inlineStr">
        <is>
          <t>IN0020220011</t>
        </is>
      </c>
      <c r="C246" s="30" t="inlineStr">
        <is>
          <t>SOVEREIGN</t>
        </is>
      </c>
      <c r="D246" s="13" t="n">
        <v>1000000</v>
      </c>
      <c r="E246" s="14" t="n">
        <v>1031.55</v>
      </c>
      <c r="F246" s="15" t="n">
        <v>0.0086</v>
      </c>
      <c r="G246" s="15" t="n">
        <v>0.06117</v>
      </c>
    </row>
    <row r="247">
      <c r="A247" s="16" t="inlineStr">
        <is>
          <t>Sub Total</t>
        </is>
      </c>
      <c r="B247" s="31" t="n"/>
      <c r="C247" s="31" t="n"/>
      <c r="D247" s="17" t="n"/>
      <c r="E247" s="37" t="n">
        <v>3610.94</v>
      </c>
      <c r="F247" s="38" t="n">
        <v>0.0302</v>
      </c>
      <c r="G247" s="20" t="n"/>
    </row>
    <row r="248">
      <c r="A248" s="12" t="n"/>
      <c r="B248" s="30" t="n"/>
      <c r="C248" s="30" t="n"/>
      <c r="D248" s="13" t="n"/>
      <c r="E248" s="14" t="n"/>
      <c r="F248" s="15" t="n"/>
      <c r="G248" s="15" t="n"/>
    </row>
    <row r="249">
      <c r="A249" s="16" t="inlineStr">
        <is>
          <t>(b)Privately Placed/Unlisted</t>
        </is>
      </c>
      <c r="B249" s="30" t="n"/>
      <c r="C249" s="30" t="n"/>
      <c r="D249" s="13" t="n"/>
      <c r="E249" s="14" t="n"/>
      <c r="F249" s="15" t="n"/>
      <c r="G249" s="15" t="n"/>
    </row>
    <row r="250">
      <c r="A250" s="16" t="inlineStr">
        <is>
          <t>Sub Total</t>
        </is>
      </c>
      <c r="B250" s="30" t="n"/>
      <c r="C250" s="30" t="n"/>
      <c r="D250" s="13" t="n"/>
      <c r="E250" s="39" t="inlineStr">
        <is>
          <t>NIL</t>
        </is>
      </c>
      <c r="F250" s="40" t="inlineStr">
        <is>
          <t>NIL</t>
        </is>
      </c>
      <c r="G250" s="15" t="n"/>
    </row>
    <row r="251">
      <c r="A251" s="12" t="n"/>
      <c r="B251" s="30" t="n"/>
      <c r="C251" s="30" t="n"/>
      <c r="D251" s="13" t="n"/>
      <c r="E251" s="14" t="n"/>
      <c r="F251" s="15" t="n"/>
      <c r="G251" s="15" t="n"/>
    </row>
    <row r="252">
      <c r="A252" s="16" t="inlineStr">
        <is>
          <t>(c)Securitised Debt Instruments</t>
        </is>
      </c>
      <c r="B252" s="30" t="n"/>
      <c r="C252" s="30" t="n"/>
      <c r="D252" s="13" t="n"/>
      <c r="E252" s="14" t="n"/>
      <c r="F252" s="15" t="n"/>
      <c r="G252" s="15" t="n"/>
    </row>
    <row r="253">
      <c r="A253" s="16" t="inlineStr">
        <is>
          <t>Sub Total</t>
        </is>
      </c>
      <c r="B253" s="30" t="n"/>
      <c r="C253" s="30" t="n"/>
      <c r="D253" s="13" t="n"/>
      <c r="E253" s="39" t="inlineStr">
        <is>
          <t>NIL</t>
        </is>
      </c>
      <c r="F253" s="40" t="inlineStr">
        <is>
          <t>NIL</t>
        </is>
      </c>
      <c r="G253" s="15" t="n"/>
    </row>
    <row r="254">
      <c r="A254" s="12" t="n"/>
      <c r="B254" s="30" t="n"/>
      <c r="C254" s="30" t="n"/>
      <c r="D254" s="13" t="n"/>
      <c r="E254" s="14" t="n"/>
      <c r="F254" s="15" t="n"/>
      <c r="G254" s="15" t="n"/>
    </row>
    <row r="255">
      <c r="A255" s="21" t="inlineStr">
        <is>
          <t>TOTAL</t>
        </is>
      </c>
      <c r="B255" s="32" t="n"/>
      <c r="C255" s="32" t="n"/>
      <c r="D255" s="22" t="n"/>
      <c r="E255" s="18" t="n">
        <v>12152.28</v>
      </c>
      <c r="F255" s="19" t="n">
        <v>0.1017</v>
      </c>
      <c r="G255" s="20" t="n"/>
    </row>
    <row r="256">
      <c r="A256" s="12" t="n"/>
      <c r="B256" s="30" t="n"/>
      <c r="C256" s="30" t="n"/>
      <c r="D256" s="13" t="n"/>
      <c r="E256" s="14" t="n"/>
      <c r="F256" s="15" t="n"/>
      <c r="G256" s="15" t="n"/>
    </row>
    <row r="257">
      <c r="A257" s="12" t="n"/>
      <c r="B257" s="30" t="n"/>
      <c r="C257" s="30" t="n"/>
      <c r="D257" s="13" t="n"/>
      <c r="E257" s="14" t="n"/>
      <c r="F257" s="15" t="n"/>
      <c r="G257" s="15" t="n"/>
    </row>
    <row r="258">
      <c r="A258" s="16" t="inlineStr">
        <is>
          <t>Investment in Mutual fund</t>
        </is>
      </c>
      <c r="B258" s="30" t="n"/>
      <c r="C258" s="30" t="n"/>
      <c r="D258" s="13" t="n"/>
      <c r="E258" s="14" t="n"/>
      <c r="F258" s="15" t="n"/>
      <c r="G258" s="15" t="n"/>
    </row>
    <row r="259">
      <c r="A259" s="12" t="inlineStr">
        <is>
          <t>EDELWEISS LOW DURATION FUND</t>
        </is>
      </c>
      <c r="B259" s="30" t="inlineStr">
        <is>
          <t>INF754K01UP8</t>
        </is>
      </c>
      <c r="C259" s="30" t="n"/>
      <c r="D259" s="13" t="n">
        <v>340263.619</v>
      </c>
      <c r="E259" s="14" t="n">
        <v>3604.62</v>
      </c>
      <c r="F259" s="15" t="n">
        <v>0.0302</v>
      </c>
      <c r="G259" s="15" t="n"/>
    </row>
    <row r="260">
      <c r="A260" s="12" t="inlineStr">
        <is>
          <t>EDELWEISS MONEY MARKET FUND - DIRECT PL</t>
        </is>
      </c>
      <c r="B260" s="30" t="inlineStr">
        <is>
          <t>INF843K01CE1</t>
        </is>
      </c>
      <c r="C260" s="30" t="n"/>
      <c r="D260" s="13" t="n">
        <v>11048999.9997</v>
      </c>
      <c r="E260" s="14" t="n">
        <v>3579.28</v>
      </c>
      <c r="F260" s="15" t="n">
        <v>0.03</v>
      </c>
      <c r="G260" s="15" t="n"/>
    </row>
    <row r="261">
      <c r="A261" s="12" t="n"/>
      <c r="B261" s="30" t="n"/>
      <c r="C261" s="30" t="n"/>
      <c r="D261" s="13" t="n"/>
      <c r="E261" s="14" t="n"/>
      <c r="F261" s="15" t="n"/>
      <c r="G261" s="15" t="n"/>
    </row>
    <row r="262">
      <c r="A262" s="21" t="inlineStr">
        <is>
          <t>TOTAL</t>
        </is>
      </c>
      <c r="B262" s="32" t="n"/>
      <c r="C262" s="32" t="n"/>
      <c r="D262" s="22" t="n"/>
      <c r="E262" s="18" t="n">
        <v>7183.9</v>
      </c>
      <c r="F262" s="19" t="n">
        <v>0.0602</v>
      </c>
      <c r="G262" s="20" t="n"/>
    </row>
    <row r="263">
      <c r="A263" s="12" t="n"/>
      <c r="B263" s="30" t="n"/>
      <c r="C263" s="30" t="n"/>
      <c r="D263" s="13" t="n"/>
      <c r="E263" s="14" t="n"/>
      <c r="F263" s="15" t="n"/>
      <c r="G263" s="15" t="n"/>
    </row>
    <row r="264">
      <c r="A264" s="16" t="inlineStr">
        <is>
          <t>TREPS / Reverse Repo</t>
        </is>
      </c>
      <c r="B264" s="30" t="n"/>
      <c r="C264" s="30" t="n"/>
      <c r="D264" s="13" t="n"/>
      <c r="E264" s="14" t="n"/>
      <c r="F264" s="15" t="n"/>
      <c r="G264" s="15" t="n"/>
    </row>
    <row r="265">
      <c r="A265" s="12" t="inlineStr">
        <is>
          <t>Clearing Corporation of India Ltd.</t>
        </is>
      </c>
      <c r="B265" s="30" t="n"/>
      <c r="C265" s="30" t="n"/>
      <c r="D265" s="13" t="n"/>
      <c r="E265" s="14" t="n">
        <v>17494.44</v>
      </c>
      <c r="F265" s="15" t="n">
        <v>0.1464</v>
      </c>
      <c r="G265" s="15" t="n">
        <v>0.053335</v>
      </c>
    </row>
    <row r="266">
      <c r="A266" s="16" t="inlineStr">
        <is>
          <t>Sub Total</t>
        </is>
      </c>
      <c r="B266" s="31" t="n"/>
      <c r="C266" s="31" t="n"/>
      <c r="D266" s="17" t="n"/>
      <c r="E266" s="37" t="n">
        <v>17494.44</v>
      </c>
      <c r="F266" s="38" t="n">
        <v>0.1464</v>
      </c>
      <c r="G266" s="20" t="n"/>
    </row>
    <row r="267">
      <c r="A267" s="12" t="n"/>
      <c r="B267" s="30" t="n"/>
      <c r="C267" s="30" t="n"/>
      <c r="D267" s="13" t="n"/>
      <c r="E267" s="14" t="n"/>
      <c r="F267" s="15" t="n"/>
      <c r="G267" s="15" t="n"/>
    </row>
    <row r="268">
      <c r="A268" s="21" t="inlineStr">
        <is>
          <t>TOTAL</t>
        </is>
      </c>
      <c r="B268" s="32" t="n"/>
      <c r="C268" s="32" t="n"/>
      <c r="D268" s="22" t="n"/>
      <c r="E268" s="18" t="n">
        <v>17494.44</v>
      </c>
      <c r="F268" s="19" t="n">
        <v>0.1464</v>
      </c>
      <c r="G268" s="20" t="n"/>
    </row>
    <row r="269">
      <c r="A269" s="12" t="inlineStr">
        <is>
          <t>Accrued Interest</t>
        </is>
      </c>
      <c r="B269" s="30" t="n"/>
      <c r="C269" s="30" t="n"/>
      <c r="D269" s="13" t="n"/>
      <c r="E269" s="14" t="n">
        <v>262.9849338</v>
      </c>
      <c r="F269" s="15" t="n">
        <v>0.0022</v>
      </c>
      <c r="G269" s="15" t="n"/>
    </row>
    <row r="270">
      <c r="A270" s="12" t="inlineStr">
        <is>
          <t>Net Receivables/(Payables)</t>
        </is>
      </c>
      <c r="B270" s="30" t="n"/>
      <c r="C270" s="30" t="n"/>
      <c r="D270" s="13" t="n"/>
      <c r="E270" s="14" t="n">
        <v>987.2450662</v>
      </c>
      <c r="F270" s="15" t="n">
        <v>0.0077</v>
      </c>
      <c r="G270" s="15" t="n">
        <v>0.053334</v>
      </c>
    </row>
    <row r="271">
      <c r="A271" s="25" t="inlineStr">
        <is>
          <t>GRAND TOTAL</t>
        </is>
      </c>
      <c r="B271" s="33" t="n"/>
      <c r="C271" s="33" t="n"/>
      <c r="D271" s="26" t="n"/>
      <c r="E271" s="27" t="n">
        <v>119486.5</v>
      </c>
      <c r="F271" s="28" t="n">
        <v>1</v>
      </c>
      <c r="G271" s="28" t="n"/>
    </row>
    <row r="273">
      <c r="A273" s="74" t="inlineStr">
        <is>
          <t>Net Receivables/(Payables) include Net Current Assets as well as the Mark to Market on derivative trades.</t>
        </is>
      </c>
    </row>
    <row r="274">
      <c r="A274" s="74" t="inlineStr">
        <is>
          <t>**Non Traded Security</t>
        </is>
      </c>
    </row>
    <row r="276">
      <c r="A276" s="74" t="inlineStr">
        <is>
          <t>Notes:</t>
        </is>
      </c>
    </row>
    <row r="277">
      <c r="A277" s="48" t="inlineStr">
        <is>
          <t>1. Security in default beyond its maturiy date</t>
        </is>
      </c>
      <c r="B277" s="34" t="inlineStr">
        <is>
          <t>NIL</t>
        </is>
      </c>
    </row>
    <row r="278">
      <c r="A278" t="inlineStr">
        <is>
          <t>2. NAV at the beginning of the period (Rs. per unit)</t>
        </is>
      </c>
    </row>
    <row r="279">
      <c r="A279" t="inlineStr">
        <is>
          <t>Plan /option (Face Value 10)</t>
        </is>
      </c>
      <c r="B279" t="inlineStr">
        <is>
          <t>As on</t>
        </is>
      </c>
      <c r="C279" t="inlineStr">
        <is>
          <t>As on</t>
        </is>
      </c>
    </row>
    <row r="280">
      <c r="B280" s="49" t="n">
        <v>45989</v>
      </c>
      <c r="C280" s="49" t="n">
        <v>46022</v>
      </c>
    </row>
    <row r="281">
      <c r="A281" t="inlineStr">
        <is>
          <t>Direct Plan Bonus Option</t>
        </is>
      </c>
      <c r="B281" t="n">
        <v>28.8131</v>
      </c>
      <c r="C281" t="n">
        <v>28.9519</v>
      </c>
    </row>
    <row r="282">
      <c r="A282" t="inlineStr">
        <is>
          <t>Direct Plan Growth Option</t>
        </is>
      </c>
      <c r="B282" t="n">
        <v>28.7994</v>
      </c>
      <c r="C282" t="n">
        <v>28.9388</v>
      </c>
    </row>
    <row r="283">
      <c r="A283" t="inlineStr">
        <is>
          <t>Direct Plan IDCW Option</t>
        </is>
      </c>
      <c r="B283" t="n">
        <v>20.9348</v>
      </c>
      <c r="C283" t="n">
        <v>21.0362</v>
      </c>
    </row>
    <row r="284">
      <c r="A284" t="inlineStr">
        <is>
          <t>Direct Plan Monthly IDCW Option</t>
        </is>
      </c>
      <c r="B284" t="n">
        <v>16.5331</v>
      </c>
      <c r="C284" t="n">
        <v>16.5332</v>
      </c>
    </row>
    <row r="285">
      <c r="A285" t="inlineStr">
        <is>
          <t>Regular Plan Bonus Option</t>
        </is>
      </c>
      <c r="B285" t="inlineStr">
        <is>
          <t xml:space="preserve">                              ^</t>
        </is>
      </c>
      <c r="C285" t="inlineStr">
        <is>
          <t xml:space="preserve">                                                  ^</t>
        </is>
      </c>
    </row>
    <row r="286">
      <c r="A286" t="inlineStr">
        <is>
          <t>Regular Plan Growth Option</t>
        </is>
      </c>
      <c r="B286" t="n">
        <v>25.9971</v>
      </c>
      <c r="C286" t="n">
        <v>26.0998</v>
      </c>
    </row>
    <row r="287">
      <c r="A287" t="inlineStr">
        <is>
          <t>Regular Plan IDCW Option</t>
        </is>
      </c>
      <c r="B287" t="n">
        <v>17.9677</v>
      </c>
      <c r="C287" t="n">
        <v>18.0386</v>
      </c>
    </row>
    <row r="288">
      <c r="A288" t="inlineStr">
        <is>
          <t>Regular Plan Monthly IDCW Option</t>
        </is>
      </c>
      <c r="B288" t="n">
        <v>14.493</v>
      </c>
      <c r="C288" t="n">
        <v>14.4702</v>
      </c>
    </row>
    <row r="289">
      <c r="A289" t="inlineStr">
        <is>
          <t>^ There were no investors in this option.</t>
        </is>
      </c>
    </row>
    <row r="291">
      <c r="A291" t="inlineStr">
        <is>
          <t>3. Total Dividend (Net) declared during the month</t>
        </is>
      </c>
    </row>
    <row r="293">
      <c r="A293" s="50" t="inlineStr">
        <is>
          <t>Plan/Option Name</t>
        </is>
      </c>
      <c r="B293" s="50" t="inlineStr">
        <is>
          <t> </t>
        </is>
      </c>
      <c r="C293" s="50" t="inlineStr">
        <is>
          <t>individual &amp; HUF</t>
        </is>
      </c>
      <c r="D293" s="50" t="inlineStr">
        <is>
          <t>others</t>
        </is>
      </c>
    </row>
    <row r="294">
      <c r="A294" s="50" t="inlineStr">
        <is>
          <t>Direct Plan Monthly IDCW</t>
        </is>
      </c>
      <c r="B294" s="50" t="n"/>
      <c r="C294" s="50" t="n">
        <v>0.08</v>
      </c>
      <c r="D294" s="50" t="n">
        <v>0.08</v>
      </c>
    </row>
    <row r="295">
      <c r="A295" s="50" t="inlineStr">
        <is>
          <t>Regular Plan Monthly IDCW</t>
        </is>
      </c>
      <c r="B295" s="50" t="n"/>
      <c r="C295" s="50" t="n">
        <v>0.08</v>
      </c>
      <c r="D295" s="50" t="n">
        <v>0.08</v>
      </c>
    </row>
    <row r="297">
      <c r="A297" t="inlineStr">
        <is>
          <t>4. Bonus was declared during the month</t>
        </is>
      </c>
      <c r="B297" s="34" t="inlineStr">
        <is>
          <t>NIL</t>
        </is>
      </c>
    </row>
    <row r="298" ht="29" customHeight="1">
      <c r="A298" s="48" t="inlineStr">
        <is>
          <t>5. Investment in Repo of Corporate Debt Securities during the month ended December 31, 2025</t>
        </is>
      </c>
      <c r="B298" s="34" t="inlineStr">
        <is>
          <t>NIL</t>
        </is>
      </c>
    </row>
    <row r="299" ht="29" customHeight="1">
      <c r="A299" s="48" t="inlineStr">
        <is>
          <t>6. Investment in foreign securities/ADRs/GDRs at the end of the month</t>
        </is>
      </c>
      <c r="B299" s="34" t="inlineStr">
        <is>
          <t>NIL</t>
        </is>
      </c>
    </row>
    <row r="300">
      <c r="A300" t="inlineStr">
        <is>
          <t>7. Portfolio Turnover Ratio</t>
        </is>
      </c>
      <c r="B300" s="51" t="n">
        <v>6.3613</v>
      </c>
    </row>
    <row r="301" ht="43.5" customHeight="1">
      <c r="A301" s="48" t="inlineStr">
        <is>
          <t>8. Total gross exposure to derivative instruments (excluding reversed positions) at the end of the month (Rs. in Lakhs)</t>
        </is>
      </c>
      <c r="B301" s="34" t="n">
        <v>242.7525</v>
      </c>
    </row>
    <row r="302">
      <c r="B302" s="34" t="n"/>
    </row>
    <row r="303" ht="29" customHeight="1">
      <c r="A303" s="48" t="inlineStr">
        <is>
          <t>9. Margin Deposits includes Margin money placed on derivatives other than margin money placed with bank</t>
        </is>
      </c>
      <c r="B303" s="34" t="inlineStr">
        <is>
          <t>NIL</t>
        </is>
      </c>
    </row>
    <row r="304" ht="29" customHeight="1">
      <c r="A304" s="48" t="inlineStr">
        <is>
          <t>10. Value of investment made by other schemes under same management (Rs. In Lakhs)</t>
        </is>
      </c>
      <c r="B304" t="inlineStr">
        <is>
          <t>NIL</t>
        </is>
      </c>
    </row>
    <row r="305" ht="29" customHeight="1">
      <c r="A305" s="48" t="inlineStr">
        <is>
          <t>11. Number of instance of deviation In valuation of securities</t>
        </is>
      </c>
      <c r="B305" s="34" t="inlineStr">
        <is>
          <t>NIL</t>
        </is>
      </c>
    </row>
    <row r="306" ht="29" customHeight="1">
      <c r="A306" s="48" t="inlineStr">
        <is>
          <t>12. Total value and percentage of illiquid equity shares / securities</t>
        </is>
      </c>
      <c r="B306" s="34" t="inlineStr">
        <is>
          <t>NIL</t>
        </is>
      </c>
    </row>
    <row r="308" ht="70" customHeight="1">
      <c r="A308" s="76" t="inlineStr">
        <is>
          <t>Scheme Name</t>
        </is>
      </c>
      <c r="B308" s="76" t="inlineStr">
        <is>
          <t>Risk- O - Meter</t>
        </is>
      </c>
      <c r="C308" s="76" t="inlineStr">
        <is>
          <t>Benchmark of the Scheme</t>
        </is>
      </c>
      <c r="D308" s="76" t="inlineStr">
        <is>
          <t>Benchmark Risk-o-meter</t>
        </is>
      </c>
    </row>
    <row r="309" ht="70" customHeight="1">
      <c r="A309" s="76" t="inlineStr">
        <is>
          <t>Edelweiss Equity Savings Fund</t>
        </is>
      </c>
      <c r="B309" s="76" t="n"/>
      <c r="C309" s="76" t="inlineStr">
        <is>
          <t>NIFTY 50 Equity Savings Index</t>
        </is>
      </c>
      <c r="D309" s="76" t="n"/>
      <c r="E30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5.xml><?xml version="1.0" encoding="utf-8"?>
<worksheet xmlns="http://schemas.openxmlformats.org/spreadsheetml/2006/main">
  <sheetPr>
    <outlinePr summaryBelow="1" summaryRight="1"/>
    <pageSetUpPr/>
  </sheetPr>
  <dimension ref="A1:G158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MULTI CAP FUND AS ON DECEMBER 31, 2025</t>
        </is>
      </c>
    </row>
    <row r="2" ht="35" customHeight="1">
      <c r="A2" s="75" t="inlineStr">
        <is>
          <t>(An open-ended equity scheme investing across large cap, mid cap, small cap stocks)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HDFC Bank Ltd.</t>
        </is>
      </c>
      <c r="B8" s="30" t="inlineStr">
        <is>
          <t>INE040A01034</t>
        </is>
      </c>
      <c r="C8" s="30" t="inlineStr">
        <is>
          <t>Banks</t>
        </is>
      </c>
      <c r="D8" s="13" t="n">
        <v>1576607</v>
      </c>
      <c r="E8" s="14" t="n">
        <v>15627.33</v>
      </c>
      <c r="F8" s="15" t="n">
        <v>0.0492</v>
      </c>
      <c r="G8" s="15" t="n"/>
    </row>
    <row r="9">
      <c r="A9" s="12" t="inlineStr">
        <is>
          <t>ICICI Bank Ltd.</t>
        </is>
      </c>
      <c r="B9" s="30" t="inlineStr">
        <is>
          <t>INE090A01021</t>
        </is>
      </c>
      <c r="C9" s="30" t="inlineStr">
        <is>
          <t>Banks</t>
        </is>
      </c>
      <c r="D9" s="13" t="n">
        <v>571660</v>
      </c>
      <c r="E9" s="14" t="n">
        <v>7676.82</v>
      </c>
      <c r="F9" s="15" t="n">
        <v>0.0242</v>
      </c>
      <c r="G9" s="15" t="n"/>
    </row>
    <row r="10">
      <c r="A10" s="12" t="inlineStr">
        <is>
          <t>Larsen &amp; Toubro Ltd.</t>
        </is>
      </c>
      <c r="B10" s="30" t="inlineStr">
        <is>
          <t>INE018A01030</t>
        </is>
      </c>
      <c r="C10" s="30" t="inlineStr">
        <is>
          <t>Construction</t>
        </is>
      </c>
      <c r="D10" s="13" t="n">
        <v>180067</v>
      </c>
      <c r="E10" s="14" t="n">
        <v>7353.04</v>
      </c>
      <c r="F10" s="15" t="n">
        <v>0.0232</v>
      </c>
      <c r="G10" s="15" t="n"/>
    </row>
    <row r="11">
      <c r="A11" s="12" t="inlineStr">
        <is>
          <t>Multi Commodity Exchange Of India Ltd.</t>
        </is>
      </c>
      <c r="B11" s="30" t="inlineStr">
        <is>
          <t>INE745G01035</t>
        </is>
      </c>
      <c r="C11" s="30" t="inlineStr">
        <is>
          <t>Capital Markets</t>
        </is>
      </c>
      <c r="D11" s="13" t="n">
        <v>64883</v>
      </c>
      <c r="E11" s="14" t="n">
        <v>7225.37</v>
      </c>
      <c r="F11" s="15" t="n">
        <v>0.0228</v>
      </c>
      <c r="G11" s="15" t="n"/>
    </row>
    <row r="12">
      <c r="A12" s="12" t="inlineStr">
        <is>
          <t>Radico Khaitan Ltd.</t>
        </is>
      </c>
      <c r="B12" s="30" t="inlineStr">
        <is>
          <t>INE944F01028</t>
        </is>
      </c>
      <c r="C12" s="30" t="inlineStr">
        <is>
          <t>Beverages</t>
        </is>
      </c>
      <c r="D12" s="13" t="n">
        <v>218974</v>
      </c>
      <c r="E12" s="14" t="n">
        <v>7222.64</v>
      </c>
      <c r="F12" s="15" t="n">
        <v>0.0228</v>
      </c>
      <c r="G12" s="15" t="n"/>
    </row>
    <row r="13">
      <c r="A13" s="12" t="inlineStr">
        <is>
          <t>NTPC Ltd.</t>
        </is>
      </c>
      <c r="B13" s="30" t="inlineStr">
        <is>
          <t>INE733E01010</t>
        </is>
      </c>
      <c r="C13" s="30" t="inlineStr">
        <is>
          <t>Power</t>
        </is>
      </c>
      <c r="D13" s="13" t="n">
        <v>2173158</v>
      </c>
      <c r="E13" s="14" t="n">
        <v>7161.64</v>
      </c>
      <c r="F13" s="15" t="n">
        <v>0.0226</v>
      </c>
      <c r="G13" s="15" t="n"/>
    </row>
    <row r="14">
      <c r="A14" s="12" t="inlineStr">
        <is>
          <t>Reliance Industries Ltd.</t>
        </is>
      </c>
      <c r="B14" s="30" t="inlineStr">
        <is>
          <t>INE002A01018</t>
        </is>
      </c>
      <c r="C14" s="30" t="inlineStr">
        <is>
          <t>Petroleum Products</t>
        </is>
      </c>
      <c r="D14" s="13" t="n">
        <v>428053</v>
      </c>
      <c r="E14" s="14" t="n">
        <v>6722.14</v>
      </c>
      <c r="F14" s="15" t="n">
        <v>0.0212</v>
      </c>
      <c r="G14" s="15" t="n"/>
    </row>
    <row r="15">
      <c r="A15" s="12" t="inlineStr">
        <is>
          <t>Navin Fluorine International Ltd.</t>
        </is>
      </c>
      <c r="B15" s="30" t="inlineStr">
        <is>
          <t>INE048G01026</t>
        </is>
      </c>
      <c r="C15" s="30" t="inlineStr">
        <is>
          <t>Chemicals &amp; Petrochemicals</t>
        </is>
      </c>
      <c r="D15" s="13" t="n">
        <v>110229</v>
      </c>
      <c r="E15" s="14" t="n">
        <v>6525.56</v>
      </c>
      <c r="F15" s="15" t="n">
        <v>0.0206</v>
      </c>
      <c r="G15" s="15" t="n"/>
    </row>
    <row r="16">
      <c r="A16" s="12" t="inlineStr">
        <is>
          <t>Bikaji Foods International Ltd.</t>
        </is>
      </c>
      <c r="B16" s="30" t="inlineStr">
        <is>
          <t>INE00E101023</t>
        </is>
      </c>
      <c r="C16" s="30" t="inlineStr">
        <is>
          <t>Food Products</t>
        </is>
      </c>
      <c r="D16" s="13" t="n">
        <v>833170</v>
      </c>
      <c r="E16" s="14" t="n">
        <v>6247.11</v>
      </c>
      <c r="F16" s="15" t="n">
        <v>0.0197</v>
      </c>
      <c r="G16" s="15" t="n"/>
    </row>
    <row r="17">
      <c r="A17" s="12" t="inlineStr">
        <is>
          <t>Infosys Ltd.</t>
        </is>
      </c>
      <c r="B17" s="30" t="inlineStr">
        <is>
          <t>INE009A01021</t>
        </is>
      </c>
      <c r="C17" s="30" t="inlineStr">
        <is>
          <t>IT - Software</t>
        </is>
      </c>
      <c r="D17" s="13" t="n">
        <v>369196</v>
      </c>
      <c r="E17" s="14" t="n">
        <v>5963.99</v>
      </c>
      <c r="F17" s="15" t="n">
        <v>0.0188</v>
      </c>
      <c r="G17" s="15" t="n"/>
    </row>
    <row r="18">
      <c r="A18" s="12" t="inlineStr">
        <is>
          <t>Tata Steel Ltd.</t>
        </is>
      </c>
      <c r="B18" s="30" t="inlineStr">
        <is>
          <t>INE081A01020</t>
        </is>
      </c>
      <c r="C18" s="30" t="inlineStr">
        <is>
          <t>Ferrous Metals</t>
        </is>
      </c>
      <c r="D18" s="13" t="n">
        <v>2995570</v>
      </c>
      <c r="E18" s="14" t="n">
        <v>5394.42</v>
      </c>
      <c r="F18" s="15" t="n">
        <v>0.017</v>
      </c>
      <c r="G18" s="15" t="n"/>
    </row>
    <row r="19">
      <c r="A19" s="12" t="inlineStr">
        <is>
          <t>Bharti Airtel Ltd.</t>
        </is>
      </c>
      <c r="B19" s="30" t="inlineStr">
        <is>
          <t>INE397D01024</t>
        </is>
      </c>
      <c r="C19" s="30" t="inlineStr">
        <is>
          <t>Telecom - Services</t>
        </is>
      </c>
      <c r="D19" s="13" t="n">
        <v>251398</v>
      </c>
      <c r="E19" s="14" t="n">
        <v>5293.44</v>
      </c>
      <c r="F19" s="15" t="n">
        <v>0.0167</v>
      </c>
      <c r="G19" s="15" t="n"/>
    </row>
    <row r="20">
      <c r="A20" s="12" t="inlineStr">
        <is>
          <t>Karur Vysya Bank Ltd.</t>
        </is>
      </c>
      <c r="B20" s="30" t="inlineStr">
        <is>
          <t>INE036D01028</t>
        </is>
      </c>
      <c r="C20" s="30" t="inlineStr">
        <is>
          <t>Banks</t>
        </is>
      </c>
      <c r="D20" s="13" t="n">
        <v>1953273</v>
      </c>
      <c r="E20" s="14" t="n">
        <v>5153.32</v>
      </c>
      <c r="F20" s="15" t="n">
        <v>0.0162</v>
      </c>
      <c r="G20" s="15" t="n"/>
    </row>
    <row r="21">
      <c r="A21" s="12" t="inlineStr">
        <is>
          <t>Shriram Finance Ltd.</t>
        </is>
      </c>
      <c r="B21" s="30" t="inlineStr">
        <is>
          <t>INE721A01047</t>
        </is>
      </c>
      <c r="C21" s="30" t="inlineStr">
        <is>
          <t>Finance</t>
        </is>
      </c>
      <c r="D21" s="13" t="n">
        <v>515748</v>
      </c>
      <c r="E21" s="14" t="n">
        <v>5137.88</v>
      </c>
      <c r="F21" s="15" t="n">
        <v>0.0162</v>
      </c>
      <c r="G21" s="15" t="n"/>
    </row>
    <row r="22">
      <c r="A22" s="12" t="inlineStr">
        <is>
          <t>Mahindra &amp; Mahindra Ltd.</t>
        </is>
      </c>
      <c r="B22" s="30" t="inlineStr">
        <is>
          <t>INE101A01026</t>
        </is>
      </c>
      <c r="C22" s="30" t="inlineStr">
        <is>
          <t>Automobiles</t>
        </is>
      </c>
      <c r="D22" s="13" t="n">
        <v>134544</v>
      </c>
      <c r="E22" s="14" t="n">
        <v>4990.51</v>
      </c>
      <c r="F22" s="15" t="n">
        <v>0.0157</v>
      </c>
      <c r="G22" s="15" t="n"/>
    </row>
    <row r="23">
      <c r="A23" s="12" t="inlineStr">
        <is>
          <t>CEAT Ltd.</t>
        </is>
      </c>
      <c r="B23" s="30" t="inlineStr">
        <is>
          <t>INE482A01020</t>
        </is>
      </c>
      <c r="C23" s="30" t="inlineStr">
        <is>
          <t>Auto Components</t>
        </is>
      </c>
      <c r="D23" s="13" t="n">
        <v>124745</v>
      </c>
      <c r="E23" s="14" t="n">
        <v>4756.03</v>
      </c>
      <c r="F23" s="15" t="n">
        <v>0.015</v>
      </c>
      <c r="G23" s="15" t="n"/>
    </row>
    <row r="24">
      <c r="A24" s="12" t="inlineStr">
        <is>
          <t>State Bank of India</t>
        </is>
      </c>
      <c r="B24" s="30" t="inlineStr">
        <is>
          <t>INE062A01020</t>
        </is>
      </c>
      <c r="C24" s="30" t="inlineStr">
        <is>
          <t>Banks</t>
        </is>
      </c>
      <c r="D24" s="13" t="n">
        <v>469614</v>
      </c>
      <c r="E24" s="14" t="n">
        <v>4612.55</v>
      </c>
      <c r="F24" s="15" t="n">
        <v>0.0145</v>
      </c>
      <c r="G24" s="15" t="n"/>
    </row>
    <row r="25">
      <c r="A25" s="12" t="inlineStr">
        <is>
          <t>Coforge Ltd.</t>
        </is>
      </c>
      <c r="B25" s="30" t="inlineStr">
        <is>
          <t>INE591G01025</t>
        </is>
      </c>
      <c r="C25" s="30" t="inlineStr">
        <is>
          <t>IT - Software</t>
        </is>
      </c>
      <c r="D25" s="13" t="n">
        <v>260703</v>
      </c>
      <c r="E25" s="14" t="n">
        <v>4335.49</v>
      </c>
      <c r="F25" s="15" t="n">
        <v>0.0137</v>
      </c>
      <c r="G25" s="15" t="n"/>
    </row>
    <row r="26">
      <c r="A26" s="12" t="inlineStr">
        <is>
          <t>Craftsman Automation Ltd.</t>
        </is>
      </c>
      <c r="B26" s="30" t="inlineStr">
        <is>
          <t>INE00LO01017</t>
        </is>
      </c>
      <c r="C26" s="30" t="inlineStr">
        <is>
          <t>Auto Components</t>
        </is>
      </c>
      <c r="D26" s="13" t="n">
        <v>55439</v>
      </c>
      <c r="E26" s="14" t="n">
        <v>4262.98</v>
      </c>
      <c r="F26" s="15" t="n">
        <v>0.0134</v>
      </c>
      <c r="G26" s="15" t="n"/>
    </row>
    <row r="27">
      <c r="A27" s="12" t="inlineStr">
        <is>
          <t>City Union Bank Ltd.</t>
        </is>
      </c>
      <c r="B27" s="30" t="inlineStr">
        <is>
          <t>INE491A01021</t>
        </is>
      </c>
      <c r="C27" s="30" t="inlineStr">
        <is>
          <t>Banks</t>
        </is>
      </c>
      <c r="D27" s="13" t="n">
        <v>1461100</v>
      </c>
      <c r="E27" s="14" t="n">
        <v>4248.88</v>
      </c>
      <c r="F27" s="15" t="n">
        <v>0.0134</v>
      </c>
      <c r="G27" s="15" t="n"/>
    </row>
    <row r="28">
      <c r="A28" s="12" t="inlineStr">
        <is>
          <t>Titan Company Ltd.</t>
        </is>
      </c>
      <c r="B28" s="30" t="inlineStr">
        <is>
          <t>INE280A01028</t>
        </is>
      </c>
      <c r="C28" s="30" t="inlineStr">
        <is>
          <t>Consumer Durables</t>
        </is>
      </c>
      <c r="D28" s="13" t="n">
        <v>99175</v>
      </c>
      <c r="E28" s="14" t="n">
        <v>4018.08</v>
      </c>
      <c r="F28" s="15" t="n">
        <v>0.0127</v>
      </c>
      <c r="G28" s="15" t="n"/>
    </row>
    <row r="29">
      <c r="A29" s="12" t="inlineStr">
        <is>
          <t>Bajaj Finance Ltd.</t>
        </is>
      </c>
      <c r="B29" s="30" t="inlineStr">
        <is>
          <t>INE296A01032</t>
        </is>
      </c>
      <c r="C29" s="30" t="inlineStr">
        <is>
          <t>Finance</t>
        </is>
      </c>
      <c r="D29" s="13" t="n">
        <v>403416</v>
      </c>
      <c r="E29" s="14" t="n">
        <v>3980.91</v>
      </c>
      <c r="F29" s="15" t="n">
        <v>0.0125</v>
      </c>
      <c r="G29" s="15" t="n"/>
    </row>
    <row r="30">
      <c r="A30" s="12" t="inlineStr">
        <is>
          <t>Chalet Hotels Ltd.</t>
        </is>
      </c>
      <c r="B30" s="30" t="inlineStr">
        <is>
          <t>INE427F01016</t>
        </is>
      </c>
      <c r="C30" s="30" t="inlineStr">
        <is>
          <t>Leisure Services</t>
        </is>
      </c>
      <c r="D30" s="13" t="n">
        <v>454440</v>
      </c>
      <c r="E30" s="14" t="n">
        <v>3956.13</v>
      </c>
      <c r="F30" s="15" t="n">
        <v>0.0125</v>
      </c>
      <c r="G30" s="15" t="n"/>
    </row>
    <row r="31">
      <c r="A31" s="12" t="inlineStr">
        <is>
          <t>Axis Bank Ltd.</t>
        </is>
      </c>
      <c r="B31" s="30" t="inlineStr">
        <is>
          <t>INE238A01034</t>
        </is>
      </c>
      <c r="C31" s="30" t="inlineStr">
        <is>
          <t>Banks</t>
        </is>
      </c>
      <c r="D31" s="13" t="n">
        <v>305379</v>
      </c>
      <c r="E31" s="14" t="n">
        <v>3876.48</v>
      </c>
      <c r="F31" s="15" t="n">
        <v>0.0122</v>
      </c>
      <c r="G31" s="15" t="n"/>
    </row>
    <row r="32">
      <c r="A32" s="12" t="inlineStr">
        <is>
          <t>Krishna Inst of Medical Sciences Ltd.</t>
        </is>
      </c>
      <c r="B32" s="30" t="inlineStr">
        <is>
          <t>INE967H01025</t>
        </is>
      </c>
      <c r="C32" s="30" t="inlineStr">
        <is>
          <t>Healthcare Services</t>
        </is>
      </c>
      <c r="D32" s="13" t="n">
        <v>597216</v>
      </c>
      <c r="E32" s="14" t="n">
        <v>3634.66</v>
      </c>
      <c r="F32" s="15" t="n">
        <v>0.0114</v>
      </c>
      <c r="G32" s="15" t="n"/>
    </row>
    <row r="33">
      <c r="A33" s="12" t="inlineStr">
        <is>
          <t>Divi's Laboratories Ltd.</t>
        </is>
      </c>
      <c r="B33" s="30" t="inlineStr">
        <is>
          <t>INE361B01024</t>
        </is>
      </c>
      <c r="C33" s="30" t="inlineStr">
        <is>
          <t>Pharmaceuticals &amp; Biotechnology</t>
        </is>
      </c>
      <c r="D33" s="13" t="n">
        <v>55707</v>
      </c>
      <c r="E33" s="14" t="n">
        <v>3561.07</v>
      </c>
      <c r="F33" s="15" t="n">
        <v>0.0112</v>
      </c>
      <c r="G33" s="15" t="n"/>
    </row>
    <row r="34">
      <c r="A34" s="12" t="inlineStr">
        <is>
          <t>Indian Bank</t>
        </is>
      </c>
      <c r="B34" s="30" t="inlineStr">
        <is>
          <t>INE562A01011</t>
        </is>
      </c>
      <c r="C34" s="30" t="inlineStr">
        <is>
          <t>Banks</t>
        </is>
      </c>
      <c r="D34" s="13" t="n">
        <v>423456</v>
      </c>
      <c r="E34" s="14" t="n">
        <v>3545.39</v>
      </c>
      <c r="F34" s="15" t="n">
        <v>0.0112</v>
      </c>
      <c r="G34" s="15" t="n"/>
    </row>
    <row r="35">
      <c r="A35" s="12" t="inlineStr">
        <is>
          <t>Sundaram Finance Ltd.</t>
        </is>
      </c>
      <c r="B35" s="30" t="inlineStr">
        <is>
          <t>INE660A01013</t>
        </is>
      </c>
      <c r="C35" s="30" t="inlineStr">
        <is>
          <t>Finance</t>
        </is>
      </c>
      <c r="D35" s="13" t="n">
        <v>67027</v>
      </c>
      <c r="E35" s="14" t="n">
        <v>3540.9</v>
      </c>
      <c r="F35" s="15" t="n">
        <v>0.0112</v>
      </c>
      <c r="G35" s="15" t="n"/>
    </row>
    <row r="36">
      <c r="A36" s="12" t="inlineStr">
        <is>
          <t>KFIN Technologies Ltd.</t>
        </is>
      </c>
      <c r="B36" s="30" t="inlineStr">
        <is>
          <t>INE138Y01010</t>
        </is>
      </c>
      <c r="C36" s="30" t="inlineStr">
        <is>
          <t>Capital Markets</t>
        </is>
      </c>
      <c r="D36" s="13" t="n">
        <v>321560</v>
      </c>
      <c r="E36" s="14" t="n">
        <v>3479.28</v>
      </c>
      <c r="F36" s="15" t="n">
        <v>0.011</v>
      </c>
      <c r="G36" s="15" t="n"/>
    </row>
    <row r="37">
      <c r="A37" s="12" t="inlineStr">
        <is>
          <t>Maruti Suzuki India Ltd.</t>
        </is>
      </c>
      <c r="B37" s="30" t="inlineStr">
        <is>
          <t>INE585B01010</t>
        </is>
      </c>
      <c r="C37" s="30" t="inlineStr">
        <is>
          <t>Automobiles</t>
        </is>
      </c>
      <c r="D37" s="13" t="n">
        <v>20353</v>
      </c>
      <c r="E37" s="14" t="n">
        <v>3398.34</v>
      </c>
      <c r="F37" s="15" t="n">
        <v>0.0107</v>
      </c>
      <c r="G37" s="15" t="n"/>
    </row>
    <row r="38">
      <c r="A38" s="12" t="inlineStr">
        <is>
          <t>Firstsource Solutions Ltd.</t>
        </is>
      </c>
      <c r="B38" s="30" t="inlineStr">
        <is>
          <t>INE684F01012</t>
        </is>
      </c>
      <c r="C38" s="30" t="inlineStr">
        <is>
          <t>Commercial Services &amp; Supplies</t>
        </is>
      </c>
      <c r="D38" s="13" t="n">
        <v>1010778</v>
      </c>
      <c r="E38" s="14" t="n">
        <v>3394.19</v>
      </c>
      <c r="F38" s="15" t="n">
        <v>0.0107</v>
      </c>
      <c r="G38" s="15" t="n"/>
    </row>
    <row r="39">
      <c r="A39" s="12" t="inlineStr">
        <is>
          <t>Persistent Systems Ltd.</t>
        </is>
      </c>
      <c r="B39" s="30" t="inlineStr">
        <is>
          <t>INE262H01021</t>
        </is>
      </c>
      <c r="C39" s="30" t="inlineStr">
        <is>
          <t>IT - Software</t>
        </is>
      </c>
      <c r="D39" s="13" t="n">
        <v>53354</v>
      </c>
      <c r="E39" s="14" t="n">
        <v>3346.36</v>
      </c>
      <c r="F39" s="15" t="n">
        <v>0.0105</v>
      </c>
      <c r="G39" s="15" t="n"/>
    </row>
    <row r="40">
      <c r="A40" s="12" t="inlineStr">
        <is>
          <t>Sumitomo Chemical India Ltd.</t>
        </is>
      </c>
      <c r="B40" s="30" t="inlineStr">
        <is>
          <t>INE258G01013</t>
        </is>
      </c>
      <c r="C40" s="30" t="inlineStr">
        <is>
          <t>Fertilizers &amp; Agrochemicals</t>
        </is>
      </c>
      <c r="D40" s="13" t="n">
        <v>692818</v>
      </c>
      <c r="E40" s="14" t="n">
        <v>3263.17</v>
      </c>
      <c r="F40" s="15" t="n">
        <v>0.0103</v>
      </c>
      <c r="G40" s="15" t="n"/>
    </row>
    <row r="41">
      <c r="A41" s="12" t="inlineStr">
        <is>
          <t>NMDC Ltd.</t>
        </is>
      </c>
      <c r="B41" s="30" t="inlineStr">
        <is>
          <t>INE584A01023</t>
        </is>
      </c>
      <c r="C41" s="30" t="inlineStr">
        <is>
          <t>Minerals &amp; Mining</t>
        </is>
      </c>
      <c r="D41" s="13" t="n">
        <v>3916042</v>
      </c>
      <c r="E41" s="14" t="n">
        <v>3256.97</v>
      </c>
      <c r="F41" s="15" t="n">
        <v>0.0103</v>
      </c>
      <c r="G41" s="15" t="n"/>
    </row>
    <row r="42">
      <c r="A42" s="12" t="inlineStr">
        <is>
          <t>The Federal Bank Ltd.</t>
        </is>
      </c>
      <c r="B42" s="30" t="inlineStr">
        <is>
          <t>INE171A01029</t>
        </is>
      </c>
      <c r="C42" s="30" t="inlineStr">
        <is>
          <t>Banks</t>
        </is>
      </c>
      <c r="D42" s="13" t="n">
        <v>1214957</v>
      </c>
      <c r="E42" s="14" t="n">
        <v>3245.15</v>
      </c>
      <c r="F42" s="15" t="n">
        <v>0.0102</v>
      </c>
      <c r="G42" s="15" t="n"/>
    </row>
    <row r="43">
      <c r="A43" s="12" t="inlineStr">
        <is>
          <t>KEI Industries Ltd.</t>
        </is>
      </c>
      <c r="B43" s="30" t="inlineStr">
        <is>
          <t>INE878B01027</t>
        </is>
      </c>
      <c r="C43" s="30" t="inlineStr">
        <is>
          <t>Industrial Products</t>
        </is>
      </c>
      <c r="D43" s="13" t="n">
        <v>72496</v>
      </c>
      <c r="E43" s="14" t="n">
        <v>3233.47</v>
      </c>
      <c r="F43" s="15" t="n">
        <v>0.0102</v>
      </c>
      <c r="G43" s="15" t="n"/>
    </row>
    <row r="44">
      <c r="A44" s="12" t="inlineStr">
        <is>
          <t>LTIMindtree Ltd.</t>
        </is>
      </c>
      <c r="B44" s="30" t="inlineStr">
        <is>
          <t>INE214T01019</t>
        </is>
      </c>
      <c r="C44" s="30" t="inlineStr">
        <is>
          <t>IT - Software</t>
        </is>
      </c>
      <c r="D44" s="13" t="n">
        <v>52796</v>
      </c>
      <c r="E44" s="14" t="n">
        <v>3201.29</v>
      </c>
      <c r="F44" s="15" t="n">
        <v>0.0101</v>
      </c>
      <c r="G44" s="15" t="n"/>
    </row>
    <row r="45">
      <c r="A45" s="12" t="inlineStr">
        <is>
          <t>Oil India Ltd.</t>
        </is>
      </c>
      <c r="B45" s="30" t="inlineStr">
        <is>
          <t>INE274J01014</t>
        </is>
      </c>
      <c r="C45" s="30" t="inlineStr">
        <is>
          <t>Oil</t>
        </is>
      </c>
      <c r="D45" s="13" t="n">
        <v>753549</v>
      </c>
      <c r="E45" s="14" t="n">
        <v>3197.69</v>
      </c>
      <c r="F45" s="15" t="n">
        <v>0.0101</v>
      </c>
      <c r="G45" s="15" t="n"/>
    </row>
    <row r="46">
      <c r="A46" s="12" t="inlineStr">
        <is>
          <t>Solar Industries India Ltd.</t>
        </is>
      </c>
      <c r="B46" s="30" t="inlineStr">
        <is>
          <t>INE343H01029</t>
        </is>
      </c>
      <c r="C46" s="30" t="inlineStr">
        <is>
          <t>Chemicals &amp; Petrochemicals</t>
        </is>
      </c>
      <c r="D46" s="13" t="n">
        <v>25889</v>
      </c>
      <c r="E46" s="14" t="n">
        <v>3171.92</v>
      </c>
      <c r="F46" s="15" t="n">
        <v>0.01</v>
      </c>
      <c r="G46" s="15" t="n"/>
    </row>
    <row r="47">
      <c r="A47" s="12" t="inlineStr">
        <is>
          <t>Home First Finance Company India Ltd.</t>
        </is>
      </c>
      <c r="B47" s="30" t="inlineStr">
        <is>
          <t>INE481N01025</t>
        </is>
      </c>
      <c r="C47" s="30" t="inlineStr">
        <is>
          <t>Finance</t>
        </is>
      </c>
      <c r="D47" s="13" t="n">
        <v>287434</v>
      </c>
      <c r="E47" s="14" t="n">
        <v>3168.1</v>
      </c>
      <c r="F47" s="15" t="n">
        <v>0.01</v>
      </c>
      <c r="G47" s="15" t="n"/>
    </row>
    <row r="48">
      <c r="A48" s="12" t="inlineStr">
        <is>
          <t>Hindustan Aeronautics Ltd.</t>
        </is>
      </c>
      <c r="B48" s="30" t="inlineStr">
        <is>
          <t>INE066F01020</t>
        </is>
      </c>
      <c r="C48" s="30" t="inlineStr">
        <is>
          <t>Aerospace &amp; Defense</t>
        </is>
      </c>
      <c r="D48" s="13" t="n">
        <v>68089</v>
      </c>
      <c r="E48" s="14" t="n">
        <v>2988.22</v>
      </c>
      <c r="F48" s="15" t="n">
        <v>0.0094</v>
      </c>
      <c r="G48" s="15" t="n"/>
    </row>
    <row r="49">
      <c r="A49" s="12" t="inlineStr">
        <is>
          <t>Bharat Electronics Ltd.</t>
        </is>
      </c>
      <c r="B49" s="30" t="inlineStr">
        <is>
          <t>INE263A01024</t>
        </is>
      </c>
      <c r="C49" s="30" t="inlineStr">
        <is>
          <t>Aerospace &amp; Defense</t>
        </is>
      </c>
      <c r="D49" s="13" t="n">
        <v>741813</v>
      </c>
      <c r="E49" s="14" t="n">
        <v>2964.28</v>
      </c>
      <c r="F49" s="15" t="n">
        <v>0.009299999999999999</v>
      </c>
      <c r="G49" s="15" t="n"/>
    </row>
    <row r="50">
      <c r="A50" s="12" t="inlineStr">
        <is>
          <t>Creditaccess Grameen Ltd.</t>
        </is>
      </c>
      <c r="B50" s="30" t="inlineStr">
        <is>
          <t>INE741K01010</t>
        </is>
      </c>
      <c r="C50" s="30" t="inlineStr">
        <is>
          <t>Finance</t>
        </is>
      </c>
      <c r="D50" s="13" t="n">
        <v>223718</v>
      </c>
      <c r="E50" s="14" t="n">
        <v>2849.27</v>
      </c>
      <c r="F50" s="15" t="n">
        <v>0.008999999999999999</v>
      </c>
      <c r="G50" s="15" t="n"/>
    </row>
    <row r="51">
      <c r="A51" s="12" t="inlineStr">
        <is>
          <t>Hindustan Petroleum Corporation Ltd.</t>
        </is>
      </c>
      <c r="B51" s="30" t="inlineStr">
        <is>
          <t>INE094A01015</t>
        </is>
      </c>
      <c r="C51" s="30" t="inlineStr">
        <is>
          <t>Petroleum Products</t>
        </is>
      </c>
      <c r="D51" s="13" t="n">
        <v>568278</v>
      </c>
      <c r="E51" s="14" t="n">
        <v>2835.99</v>
      </c>
      <c r="F51" s="15" t="n">
        <v>0.0089</v>
      </c>
      <c r="G51" s="15" t="n"/>
    </row>
    <row r="52">
      <c r="A52" s="12" t="inlineStr">
        <is>
          <t>Marico Ltd.</t>
        </is>
      </c>
      <c r="B52" s="30" t="inlineStr">
        <is>
          <t>INE196A01026</t>
        </is>
      </c>
      <c r="C52" s="30" t="inlineStr">
        <is>
          <t>Agricultural Food &amp; other Products</t>
        </is>
      </c>
      <c r="D52" s="13" t="n">
        <v>373603</v>
      </c>
      <c r="E52" s="14" t="n">
        <v>2804.26</v>
      </c>
      <c r="F52" s="15" t="n">
        <v>0.008800000000000001</v>
      </c>
      <c r="G52" s="15" t="n"/>
    </row>
    <row r="53">
      <c r="A53" s="12" t="inlineStr">
        <is>
          <t>Hindalco Industries Ltd.</t>
        </is>
      </c>
      <c r="B53" s="30" t="inlineStr">
        <is>
          <t>INE038A01020</t>
        </is>
      </c>
      <c r="C53" s="30" t="inlineStr">
        <is>
          <t>Non - Ferrous Metals</t>
        </is>
      </c>
      <c r="D53" s="13" t="n">
        <v>303470</v>
      </c>
      <c r="E53" s="14" t="n">
        <v>2690.87</v>
      </c>
      <c r="F53" s="15" t="n">
        <v>0.008500000000000001</v>
      </c>
      <c r="G53" s="15" t="n"/>
    </row>
    <row r="54">
      <c r="A54" s="12" t="inlineStr">
        <is>
          <t>TVS Motor Company Ltd.</t>
        </is>
      </c>
      <c r="B54" s="30" t="inlineStr">
        <is>
          <t>INE494B01023</t>
        </is>
      </c>
      <c r="C54" s="30" t="inlineStr">
        <is>
          <t>Automobiles</t>
        </is>
      </c>
      <c r="D54" s="13" t="n">
        <v>72026</v>
      </c>
      <c r="E54" s="14" t="n">
        <v>2679.22</v>
      </c>
      <c r="F54" s="15" t="n">
        <v>0.008399999999999999</v>
      </c>
      <c r="G54" s="15" t="n"/>
    </row>
    <row r="55">
      <c r="A55" s="12" t="inlineStr">
        <is>
          <t>Max Financial Services Ltd.</t>
        </is>
      </c>
      <c r="B55" s="30" t="inlineStr">
        <is>
          <t>INE180A01020</t>
        </is>
      </c>
      <c r="C55" s="30" t="inlineStr">
        <is>
          <t>Insurance</t>
        </is>
      </c>
      <c r="D55" s="13" t="n">
        <v>157885</v>
      </c>
      <c r="E55" s="14" t="n">
        <v>2639.52</v>
      </c>
      <c r="F55" s="15" t="n">
        <v>0.0083</v>
      </c>
      <c r="G55" s="15" t="n"/>
    </row>
    <row r="56">
      <c r="A56" s="12" t="inlineStr">
        <is>
          <t>Tata Capital Ltd.</t>
        </is>
      </c>
      <c r="B56" s="30" t="inlineStr">
        <is>
          <t>INE976I01016</t>
        </is>
      </c>
      <c r="C56" s="30" t="inlineStr">
        <is>
          <t>Finance</t>
        </is>
      </c>
      <c r="D56" s="13" t="n">
        <v>767372</v>
      </c>
      <c r="E56" s="14" t="n">
        <v>2623.26</v>
      </c>
      <c r="F56" s="15" t="n">
        <v>0.0083</v>
      </c>
      <c r="G56" s="15" t="n"/>
    </row>
    <row r="57">
      <c r="A57" s="12" t="inlineStr">
        <is>
          <t>Kotak Mahindra Bank Ltd.</t>
        </is>
      </c>
      <c r="B57" s="30" t="inlineStr">
        <is>
          <t>INE237A01028</t>
        </is>
      </c>
      <c r="C57" s="30" t="inlineStr">
        <is>
          <t>Banks</t>
        </is>
      </c>
      <c r="D57" s="13" t="n">
        <v>118112</v>
      </c>
      <c r="E57" s="14" t="n">
        <v>2599.76</v>
      </c>
      <c r="F57" s="15" t="n">
        <v>0.008200000000000001</v>
      </c>
      <c r="G57" s="15" t="n"/>
    </row>
    <row r="58">
      <c r="A58" s="12" t="inlineStr">
        <is>
          <t>Fortis Healthcare Ltd.</t>
        </is>
      </c>
      <c r="B58" s="30" t="inlineStr">
        <is>
          <t>INE061F01013</t>
        </is>
      </c>
      <c r="C58" s="30" t="inlineStr">
        <is>
          <t>Healthcare Services</t>
        </is>
      </c>
      <c r="D58" s="13" t="n">
        <v>293414</v>
      </c>
      <c r="E58" s="14" t="n">
        <v>2593.78</v>
      </c>
      <c r="F58" s="15" t="n">
        <v>0.008200000000000001</v>
      </c>
      <c r="G58" s="15" t="n"/>
    </row>
    <row r="59">
      <c r="A59" s="12" t="inlineStr">
        <is>
          <t>Rainbow Children's Medicare Ltd.</t>
        </is>
      </c>
      <c r="B59" s="30" t="inlineStr">
        <is>
          <t>INE961O01016</t>
        </is>
      </c>
      <c r="C59" s="30" t="inlineStr">
        <is>
          <t>Healthcare Services</t>
        </is>
      </c>
      <c r="D59" s="13" t="n">
        <v>191266</v>
      </c>
      <c r="E59" s="14" t="n">
        <v>2524.71</v>
      </c>
      <c r="F59" s="15" t="n">
        <v>0.008</v>
      </c>
      <c r="G59" s="15" t="n"/>
    </row>
    <row r="60">
      <c r="A60" s="12" t="inlineStr">
        <is>
          <t>Lupin Ltd.</t>
        </is>
      </c>
      <c r="B60" s="30" t="inlineStr">
        <is>
          <t>INE326A01037</t>
        </is>
      </c>
      <c r="C60" s="30" t="inlineStr">
        <is>
          <t>Pharmaceuticals &amp; Biotechnology</t>
        </is>
      </c>
      <c r="D60" s="13" t="n">
        <v>119113</v>
      </c>
      <c r="E60" s="14" t="n">
        <v>2512.69</v>
      </c>
      <c r="F60" s="15" t="n">
        <v>0.007900000000000001</v>
      </c>
      <c r="G60" s="15" t="n"/>
    </row>
    <row r="61">
      <c r="A61" s="12" t="inlineStr">
        <is>
          <t>Tech Mahindra Ltd.</t>
        </is>
      </c>
      <c r="B61" s="30" t="inlineStr">
        <is>
          <t>INE669C01036</t>
        </is>
      </c>
      <c r="C61" s="30" t="inlineStr">
        <is>
          <t>IT - Software</t>
        </is>
      </c>
      <c r="D61" s="13" t="n">
        <v>156681</v>
      </c>
      <c r="E61" s="14" t="n">
        <v>2492.64</v>
      </c>
      <c r="F61" s="15" t="n">
        <v>0.007900000000000001</v>
      </c>
      <c r="G61" s="15" t="n"/>
    </row>
    <row r="62">
      <c r="A62" s="12" t="inlineStr">
        <is>
          <t>LG Electronics India Ltd.</t>
        </is>
      </c>
      <c r="B62" s="30" t="inlineStr">
        <is>
          <t>INE324D01010</t>
        </is>
      </c>
      <c r="C62" s="30" t="inlineStr">
        <is>
          <t>Consumer Durables</t>
        </is>
      </c>
      <c r="D62" s="13" t="n">
        <v>162226</v>
      </c>
      <c r="E62" s="14" t="n">
        <v>2468.11</v>
      </c>
      <c r="F62" s="15" t="n">
        <v>0.0078</v>
      </c>
      <c r="G62" s="15" t="n"/>
    </row>
    <row r="63">
      <c r="A63" s="12" t="inlineStr">
        <is>
          <t>Triveni Turbine Ltd.</t>
        </is>
      </c>
      <c r="B63" s="30" t="inlineStr">
        <is>
          <t>INE152M01016</t>
        </is>
      </c>
      <c r="C63" s="30" t="inlineStr">
        <is>
          <t>Electrical Equipment</t>
        </is>
      </c>
      <c r="D63" s="13" t="n">
        <v>453746</v>
      </c>
      <c r="E63" s="14" t="n">
        <v>2442.29</v>
      </c>
      <c r="F63" s="15" t="n">
        <v>0.0077</v>
      </c>
      <c r="G63" s="15" t="n"/>
    </row>
    <row r="64">
      <c r="A64" s="12" t="inlineStr">
        <is>
          <t>Eternal Ltd.</t>
        </is>
      </c>
      <c r="B64" s="30" t="inlineStr">
        <is>
          <t>INE758T01015</t>
        </is>
      </c>
      <c r="C64" s="30" t="inlineStr">
        <is>
          <t>Retailing</t>
        </is>
      </c>
      <c r="D64" s="13" t="n">
        <v>865301</v>
      </c>
      <c r="E64" s="14" t="n">
        <v>2405.97</v>
      </c>
      <c r="F64" s="15" t="n">
        <v>0.0076</v>
      </c>
      <c r="G64" s="15" t="n"/>
    </row>
    <row r="65">
      <c r="A65" s="12" t="inlineStr">
        <is>
          <t>PNB Housing Finance Ltd.</t>
        </is>
      </c>
      <c r="B65" s="30" t="inlineStr">
        <is>
          <t>INE572E01012</t>
        </is>
      </c>
      <c r="C65" s="30" t="inlineStr">
        <is>
          <t>Finance</t>
        </is>
      </c>
      <c r="D65" s="13" t="n">
        <v>248364</v>
      </c>
      <c r="E65" s="14" t="n">
        <v>2363.18</v>
      </c>
      <c r="F65" s="15" t="n">
        <v>0.0074</v>
      </c>
      <c r="G65" s="15" t="n"/>
    </row>
    <row r="66">
      <c r="A66" s="12" t="inlineStr">
        <is>
          <t>BSE Ltd.</t>
        </is>
      </c>
      <c r="B66" s="30" t="inlineStr">
        <is>
          <t>INE118H01025</t>
        </is>
      </c>
      <c r="C66" s="30" t="inlineStr">
        <is>
          <t>Capital Markets</t>
        </is>
      </c>
      <c r="D66" s="13" t="n">
        <v>89716</v>
      </c>
      <c r="E66" s="14" t="n">
        <v>2361.5</v>
      </c>
      <c r="F66" s="15" t="n">
        <v>0.0074</v>
      </c>
      <c r="G66" s="15" t="n"/>
    </row>
    <row r="67">
      <c r="A67" s="12" t="inlineStr">
        <is>
          <t>Muthoot Finance Ltd.</t>
        </is>
      </c>
      <c r="B67" s="30" t="inlineStr">
        <is>
          <t>INE414G01012</t>
        </is>
      </c>
      <c r="C67" s="30" t="inlineStr">
        <is>
          <t>Finance</t>
        </is>
      </c>
      <c r="D67" s="13" t="n">
        <v>61519</v>
      </c>
      <c r="E67" s="14" t="n">
        <v>2344.92</v>
      </c>
      <c r="F67" s="15" t="n">
        <v>0.0074</v>
      </c>
      <c r="G67" s="15" t="n"/>
    </row>
    <row r="68">
      <c r="A68" s="12" t="inlineStr">
        <is>
          <t>CG Power and Industrial Solutions Ltd.</t>
        </is>
      </c>
      <c r="B68" s="30" t="inlineStr">
        <is>
          <t>INE067A01029</t>
        </is>
      </c>
      <c r="C68" s="30" t="inlineStr">
        <is>
          <t>Electrical Equipment</t>
        </is>
      </c>
      <c r="D68" s="13" t="n">
        <v>360786</v>
      </c>
      <c r="E68" s="14" t="n">
        <v>2337.53</v>
      </c>
      <c r="F68" s="15" t="n">
        <v>0.0074</v>
      </c>
      <c r="G68" s="15" t="n"/>
    </row>
    <row r="69">
      <c r="A69" s="12" t="inlineStr">
        <is>
          <t>HDFC Asset Management Company Ltd.</t>
        </is>
      </c>
      <c r="B69" s="30" t="inlineStr">
        <is>
          <t>INE127D01025</t>
        </is>
      </c>
      <c r="C69" s="30" t="inlineStr">
        <is>
          <t>Capital Markets</t>
        </is>
      </c>
      <c r="D69" s="13" t="n">
        <v>83654</v>
      </c>
      <c r="E69" s="14" t="n">
        <v>2235.4</v>
      </c>
      <c r="F69" s="15" t="n">
        <v>0.007</v>
      </c>
      <c r="G69" s="15" t="n"/>
    </row>
    <row r="70">
      <c r="A70" s="12" t="inlineStr">
        <is>
          <t>The Indian Hotels Company Ltd.</t>
        </is>
      </c>
      <c r="B70" s="30" t="inlineStr">
        <is>
          <t>INE053A01029</t>
        </is>
      </c>
      <c r="C70" s="30" t="inlineStr">
        <is>
          <t>Leisure Services</t>
        </is>
      </c>
      <c r="D70" s="13" t="n">
        <v>299738</v>
      </c>
      <c r="E70" s="14" t="n">
        <v>2214.61</v>
      </c>
      <c r="F70" s="15" t="n">
        <v>0.007</v>
      </c>
      <c r="G70" s="15" t="n"/>
    </row>
    <row r="71">
      <c r="A71" s="12" t="inlineStr">
        <is>
          <t>The Phoenix Mills Ltd.</t>
        </is>
      </c>
      <c r="B71" s="30" t="inlineStr">
        <is>
          <t>INE211B01039</t>
        </is>
      </c>
      <c r="C71" s="30" t="inlineStr">
        <is>
          <t>Realty</t>
        </is>
      </c>
      <c r="D71" s="13" t="n">
        <v>118968</v>
      </c>
      <c r="E71" s="14" t="n">
        <v>2205.07</v>
      </c>
      <c r="F71" s="15" t="n">
        <v>0.0069</v>
      </c>
      <c r="G71" s="15" t="n"/>
    </row>
    <row r="72">
      <c r="A72" s="12" t="inlineStr">
        <is>
          <t>Ultratech Cement Ltd.</t>
        </is>
      </c>
      <c r="B72" s="30" t="inlineStr">
        <is>
          <t>INE481G01011</t>
        </is>
      </c>
      <c r="C72" s="30" t="inlineStr">
        <is>
          <t>Cement &amp; Cement Products</t>
        </is>
      </c>
      <c r="D72" s="13" t="n">
        <v>18638</v>
      </c>
      <c r="E72" s="14" t="n">
        <v>2196.3</v>
      </c>
      <c r="F72" s="15" t="n">
        <v>0.0069</v>
      </c>
      <c r="G72" s="15" t="n"/>
    </row>
    <row r="73">
      <c r="A73" s="12" t="inlineStr">
        <is>
          <t>Endurance Technologies Ltd.</t>
        </is>
      </c>
      <c r="B73" s="30" t="inlineStr">
        <is>
          <t>INE913H01037</t>
        </is>
      </c>
      <c r="C73" s="30" t="inlineStr">
        <is>
          <t>Auto Components</t>
        </is>
      </c>
      <c r="D73" s="13" t="n">
        <v>83521</v>
      </c>
      <c r="E73" s="14" t="n">
        <v>2163.11</v>
      </c>
      <c r="F73" s="15" t="n">
        <v>0.0068</v>
      </c>
      <c r="G73" s="15" t="n"/>
    </row>
    <row r="74">
      <c r="A74" s="12" t="inlineStr">
        <is>
          <t>Ashok Leyland Ltd.</t>
        </is>
      </c>
      <c r="B74" s="30" t="inlineStr">
        <is>
          <t>INE208A01029</t>
        </is>
      </c>
      <c r="C74" s="30" t="inlineStr">
        <is>
          <t>Agricultural, Commercial &amp; Construction Vehicles</t>
        </is>
      </c>
      <c r="D74" s="13" t="n">
        <v>1127674</v>
      </c>
      <c r="E74" s="14" t="n">
        <v>2020.68</v>
      </c>
      <c r="F74" s="15" t="n">
        <v>0.0064</v>
      </c>
      <c r="G74" s="15" t="n"/>
    </row>
    <row r="75">
      <c r="A75" s="12" t="inlineStr">
        <is>
          <t>Max Healthcare Institute Ltd.</t>
        </is>
      </c>
      <c r="B75" s="30" t="inlineStr">
        <is>
          <t>INE027H01010</t>
        </is>
      </c>
      <c r="C75" s="30" t="inlineStr">
        <is>
          <t>Healthcare Services</t>
        </is>
      </c>
      <c r="D75" s="13" t="n">
        <v>192448</v>
      </c>
      <c r="E75" s="14" t="n">
        <v>2011.27</v>
      </c>
      <c r="F75" s="15" t="n">
        <v>0.0063</v>
      </c>
      <c r="G75" s="15" t="n"/>
    </row>
    <row r="76">
      <c r="A76" s="12" t="inlineStr">
        <is>
          <t>HCL Technologies Ltd.</t>
        </is>
      </c>
      <c r="B76" s="30" t="inlineStr">
        <is>
          <t>INE860A01027</t>
        </is>
      </c>
      <c r="C76" s="30" t="inlineStr">
        <is>
          <t>IT - Software</t>
        </is>
      </c>
      <c r="D76" s="13" t="n">
        <v>122158</v>
      </c>
      <c r="E76" s="14" t="n">
        <v>1982.99</v>
      </c>
      <c r="F76" s="15" t="n">
        <v>0.0062</v>
      </c>
      <c r="G76" s="15" t="n"/>
    </row>
    <row r="77">
      <c r="A77" s="12" t="inlineStr">
        <is>
          <t>Hindustan Unilever Ltd.</t>
        </is>
      </c>
      <c r="B77" s="30" t="inlineStr">
        <is>
          <t>INE030A01027</t>
        </is>
      </c>
      <c r="C77" s="30" t="inlineStr">
        <is>
          <t>Diversified FMCG</t>
        </is>
      </c>
      <c r="D77" s="13" t="n">
        <v>83499</v>
      </c>
      <c r="E77" s="14" t="n">
        <v>1933.75</v>
      </c>
      <c r="F77" s="15" t="n">
        <v>0.0061</v>
      </c>
      <c r="G77" s="15" t="n"/>
    </row>
    <row r="78">
      <c r="A78" s="12" t="inlineStr">
        <is>
          <t>Century Plyboards (India) Ltd.</t>
        </is>
      </c>
      <c r="B78" s="30" t="inlineStr">
        <is>
          <t>INE348B01021</t>
        </is>
      </c>
      <c r="C78" s="30" t="inlineStr">
        <is>
          <t>Consumer Durables</t>
        </is>
      </c>
      <c r="D78" s="13" t="n">
        <v>226127</v>
      </c>
      <c r="E78" s="14" t="n">
        <v>1874.14</v>
      </c>
      <c r="F78" s="15" t="n">
        <v>0.0059</v>
      </c>
      <c r="G78" s="15" t="n"/>
    </row>
    <row r="79">
      <c r="A79" s="12" t="inlineStr">
        <is>
          <t>Godrej Properties Ltd.</t>
        </is>
      </c>
      <c r="B79" s="30" t="inlineStr">
        <is>
          <t>INE484J01027</t>
        </is>
      </c>
      <c r="C79" s="30" t="inlineStr">
        <is>
          <t>Realty</t>
        </is>
      </c>
      <c r="D79" s="13" t="n">
        <v>92703</v>
      </c>
      <c r="E79" s="14" t="n">
        <v>1858.14</v>
      </c>
      <c r="F79" s="15" t="n">
        <v>0.0059</v>
      </c>
      <c r="G79" s="15" t="n"/>
    </row>
    <row r="80">
      <c r="A80" s="12" t="inlineStr">
        <is>
          <t>Canara Bank</t>
        </is>
      </c>
      <c r="B80" s="30" t="inlineStr">
        <is>
          <t>INE476A01022</t>
        </is>
      </c>
      <c r="C80" s="30" t="inlineStr">
        <is>
          <t>Banks</t>
        </is>
      </c>
      <c r="D80" s="13" t="n">
        <v>1190992</v>
      </c>
      <c r="E80" s="14" t="n">
        <v>1844.97</v>
      </c>
      <c r="F80" s="15" t="n">
        <v>0.0058</v>
      </c>
      <c r="G80" s="15" t="n"/>
    </row>
    <row r="81">
      <c r="A81" s="12" t="inlineStr">
        <is>
          <t>Ather Energy Ltd.</t>
        </is>
      </c>
      <c r="B81" s="30" t="inlineStr">
        <is>
          <t>INE0LEZ01016</t>
        </is>
      </c>
      <c r="C81" s="30" t="inlineStr">
        <is>
          <t>Automobiles</t>
        </is>
      </c>
      <c r="D81" s="13" t="n">
        <v>242017</v>
      </c>
      <c r="E81" s="14" t="n">
        <v>1826.62</v>
      </c>
      <c r="F81" s="15" t="n">
        <v>0.0058</v>
      </c>
      <c r="G81" s="15" t="n"/>
    </row>
    <row r="82">
      <c r="A82" s="12" t="inlineStr">
        <is>
          <t>IPCA Laboratories Ltd.</t>
        </is>
      </c>
      <c r="B82" s="30" t="inlineStr">
        <is>
          <t>INE571A01038</t>
        </is>
      </c>
      <c r="C82" s="30" t="inlineStr">
        <is>
          <t>Pharmaceuticals &amp; Biotechnology</t>
        </is>
      </c>
      <c r="D82" s="13" t="n">
        <v>126975</v>
      </c>
      <c r="E82" s="14" t="n">
        <v>1801.65</v>
      </c>
      <c r="F82" s="15" t="n">
        <v>0.0057</v>
      </c>
      <c r="G82" s="15" t="n"/>
    </row>
    <row r="83">
      <c r="A83" s="12" t="inlineStr">
        <is>
          <t>Brigade Enterprises Ltd.</t>
        </is>
      </c>
      <c r="B83" s="30" t="inlineStr">
        <is>
          <t>INE791I01019</t>
        </is>
      </c>
      <c r="C83" s="30" t="inlineStr">
        <is>
          <t>Realty</t>
        </is>
      </c>
      <c r="D83" s="13" t="n">
        <v>198670</v>
      </c>
      <c r="E83" s="14" t="n">
        <v>1758.23</v>
      </c>
      <c r="F83" s="15" t="n">
        <v>0.0055</v>
      </c>
      <c r="G83" s="15" t="n"/>
    </row>
    <row r="84">
      <c r="A84" s="12" t="inlineStr">
        <is>
          <t>PB Fintech Ltd.</t>
        </is>
      </c>
      <c r="B84" s="30" t="inlineStr">
        <is>
          <t>INE417T01026</t>
        </is>
      </c>
      <c r="C84" s="30" t="inlineStr">
        <is>
          <t>Financial Technology (Fintech)</t>
        </is>
      </c>
      <c r="D84" s="13" t="n">
        <v>94102</v>
      </c>
      <c r="E84" s="14" t="n">
        <v>1717.93</v>
      </c>
      <c r="F84" s="15" t="n">
        <v>0.0054</v>
      </c>
      <c r="G84" s="15" t="n"/>
    </row>
    <row r="85">
      <c r="A85" s="12" t="inlineStr">
        <is>
          <t>Cholamandalam Financial Holdings Ltd.</t>
        </is>
      </c>
      <c r="B85" s="30" t="inlineStr">
        <is>
          <t>INE149A01033</t>
        </is>
      </c>
      <c r="C85" s="30" t="inlineStr">
        <is>
          <t>Finance</t>
        </is>
      </c>
      <c r="D85" s="13" t="n">
        <v>90268</v>
      </c>
      <c r="E85" s="14" t="n">
        <v>1636.47</v>
      </c>
      <c r="F85" s="15" t="n">
        <v>0.0052</v>
      </c>
      <c r="G85" s="15" t="n"/>
    </row>
    <row r="86">
      <c r="A86" s="12" t="inlineStr">
        <is>
          <t>GE Vernova T&amp;D India Limited</t>
        </is>
      </c>
      <c r="B86" s="30" t="inlineStr">
        <is>
          <t>INE200A01026</t>
        </is>
      </c>
      <c r="C86" s="30" t="inlineStr">
        <is>
          <t>Electrical Equipment</t>
        </is>
      </c>
      <c r="D86" s="13" t="n">
        <v>50202</v>
      </c>
      <c r="E86" s="14" t="n">
        <v>1572.58</v>
      </c>
      <c r="F86" s="15" t="n">
        <v>0.005</v>
      </c>
      <c r="G86" s="15" t="n"/>
    </row>
    <row r="87">
      <c r="A87" s="12" t="inlineStr">
        <is>
          <t>Ajanta Pharma Ltd.</t>
        </is>
      </c>
      <c r="B87" s="30" t="inlineStr">
        <is>
          <t>INE031B01049</t>
        </is>
      </c>
      <c r="C87" s="30" t="inlineStr">
        <is>
          <t>Pharmaceuticals &amp; Biotechnology</t>
        </is>
      </c>
      <c r="D87" s="13" t="n">
        <v>56722</v>
      </c>
      <c r="E87" s="14" t="n">
        <v>1570.58</v>
      </c>
      <c r="F87" s="15" t="n">
        <v>0.0049</v>
      </c>
      <c r="G87" s="15" t="n"/>
    </row>
    <row r="88">
      <c r="A88" s="12" t="inlineStr">
        <is>
          <t>Cholamandalam Investment &amp; Finance Company Ltd.</t>
        </is>
      </c>
      <c r="B88" s="30" t="inlineStr">
        <is>
          <t>INE121A01024</t>
        </is>
      </c>
      <c r="C88" s="30" t="inlineStr">
        <is>
          <t>Finance</t>
        </is>
      </c>
      <c r="D88" s="13" t="n">
        <v>91971</v>
      </c>
      <c r="E88" s="14" t="n">
        <v>1565.53</v>
      </c>
      <c r="F88" s="15" t="n">
        <v>0.0049</v>
      </c>
      <c r="G88" s="15" t="n"/>
    </row>
    <row r="89">
      <c r="A89" s="12" t="inlineStr">
        <is>
          <t>Vishal Mega Mart Ltd</t>
        </is>
      </c>
      <c r="B89" s="30" t="inlineStr">
        <is>
          <t>INE01EA01019</t>
        </is>
      </c>
      <c r="C89" s="30" t="inlineStr">
        <is>
          <t>Retailing</t>
        </is>
      </c>
      <c r="D89" s="13" t="n">
        <v>1144052</v>
      </c>
      <c r="E89" s="14" t="n">
        <v>1560.14</v>
      </c>
      <c r="F89" s="15" t="n">
        <v>0.0049</v>
      </c>
      <c r="G89" s="15" t="n"/>
    </row>
    <row r="90">
      <c r="A90" s="12" t="inlineStr">
        <is>
          <t>Escorts Kubota Ltd.</t>
        </is>
      </c>
      <c r="B90" s="30" t="inlineStr">
        <is>
          <t>INE042A01014</t>
        </is>
      </c>
      <c r="C90" s="30" t="inlineStr">
        <is>
          <t>Agricultural, Commercial &amp; Construction Vehicles</t>
        </is>
      </c>
      <c r="D90" s="13" t="n">
        <v>41837</v>
      </c>
      <c r="E90" s="14" t="n">
        <v>1556.25</v>
      </c>
      <c r="F90" s="15" t="n">
        <v>0.0049</v>
      </c>
      <c r="G90" s="15" t="n"/>
    </row>
    <row r="91">
      <c r="A91" s="12" t="inlineStr">
        <is>
          <t>Asian Paints Ltd.</t>
        </is>
      </c>
      <c r="B91" s="30" t="inlineStr">
        <is>
          <t>INE021A01026</t>
        </is>
      </c>
      <c r="C91" s="30" t="inlineStr">
        <is>
          <t>Consumer Durables</t>
        </is>
      </c>
      <c r="D91" s="13" t="n">
        <v>55591</v>
      </c>
      <c r="E91" s="14" t="n">
        <v>1539.59</v>
      </c>
      <c r="F91" s="15" t="n">
        <v>0.0048</v>
      </c>
      <c r="G91" s="15" t="n"/>
    </row>
    <row r="92">
      <c r="A92" s="12" t="inlineStr">
        <is>
          <t>R R Kabel Ltd.</t>
        </is>
      </c>
      <c r="B92" s="30" t="inlineStr">
        <is>
          <t>INE777K01022</t>
        </is>
      </c>
      <c r="C92" s="30" t="inlineStr">
        <is>
          <t>Industrial Products</t>
        </is>
      </c>
      <c r="D92" s="13" t="n">
        <v>105431</v>
      </c>
      <c r="E92" s="14" t="n">
        <v>1531.6</v>
      </c>
      <c r="F92" s="15" t="n">
        <v>0.0048</v>
      </c>
      <c r="G92" s="15" t="n"/>
    </row>
    <row r="93">
      <c r="A93" s="12" t="inlineStr">
        <is>
          <t>TBO Tek Ltd.</t>
        </is>
      </c>
      <c r="B93" s="30" t="inlineStr">
        <is>
          <t>INE673O01025</t>
        </is>
      </c>
      <c r="C93" s="30" t="inlineStr">
        <is>
          <t>Leisure Services</t>
        </is>
      </c>
      <c r="D93" s="13" t="n">
        <v>88622</v>
      </c>
      <c r="E93" s="14" t="n">
        <v>1473.52</v>
      </c>
      <c r="F93" s="15" t="n">
        <v>0.0046</v>
      </c>
      <c r="G93" s="15" t="n"/>
    </row>
    <row r="94">
      <c r="A94" s="12" t="inlineStr">
        <is>
          <t>Sun Pharmaceutical Industries Ltd.</t>
        </is>
      </c>
      <c r="B94" s="30" t="inlineStr">
        <is>
          <t>INE044A01036</t>
        </is>
      </c>
      <c r="C94" s="30" t="inlineStr">
        <is>
          <t>Pharmaceuticals &amp; Biotechnology</t>
        </is>
      </c>
      <c r="D94" s="13" t="n">
        <v>85385</v>
      </c>
      <c r="E94" s="14" t="n">
        <v>1468.37</v>
      </c>
      <c r="F94" s="15" t="n">
        <v>0.0046</v>
      </c>
      <c r="G94" s="15" t="n"/>
    </row>
    <row r="95">
      <c r="A95" s="12" t="inlineStr">
        <is>
          <t>Ujjivan Small Finance Bank Ltd.</t>
        </is>
      </c>
      <c r="B95" s="30" t="inlineStr">
        <is>
          <t>INE551W01018</t>
        </is>
      </c>
      <c r="C95" s="30" t="inlineStr">
        <is>
          <t>Banks</t>
        </is>
      </c>
      <c r="D95" s="13" t="n">
        <v>2716797</v>
      </c>
      <c r="E95" s="14" t="n">
        <v>1439.63</v>
      </c>
      <c r="F95" s="15" t="n">
        <v>0.0045</v>
      </c>
      <c r="G95" s="15" t="n"/>
    </row>
    <row r="96">
      <c r="A96" s="12" t="inlineStr">
        <is>
          <t>Central Depository Services (I) Ltd.</t>
        </is>
      </c>
      <c r="B96" s="30" t="inlineStr">
        <is>
          <t>INE736A01011</t>
        </is>
      </c>
      <c r="C96" s="30" t="inlineStr">
        <is>
          <t>Capital Markets</t>
        </is>
      </c>
      <c r="D96" s="13" t="n">
        <v>97583</v>
      </c>
      <c r="E96" s="14" t="n">
        <v>1408.71</v>
      </c>
      <c r="F96" s="15" t="n">
        <v>0.0044</v>
      </c>
      <c r="G96" s="15" t="n"/>
    </row>
    <row r="97">
      <c r="A97" s="12" t="inlineStr">
        <is>
          <t>JB Chemicals &amp; Pharmaceuticals Ltd.</t>
        </is>
      </c>
      <c r="B97" s="30" t="inlineStr">
        <is>
          <t>INE572A01036</t>
        </is>
      </c>
      <c r="C97" s="30" t="inlineStr">
        <is>
          <t>Pharmaceuticals &amp; Biotechnology</t>
        </is>
      </c>
      <c r="D97" s="13" t="n">
        <v>76488</v>
      </c>
      <c r="E97" s="14" t="n">
        <v>1391.85</v>
      </c>
      <c r="F97" s="15" t="n">
        <v>0.0044</v>
      </c>
      <c r="G97" s="15" t="n"/>
    </row>
    <row r="98">
      <c r="A98" s="12" t="inlineStr">
        <is>
          <t>Alembic Pharmaceuticals Ltd.</t>
        </is>
      </c>
      <c r="B98" s="30" t="inlineStr">
        <is>
          <t>INE901L01018</t>
        </is>
      </c>
      <c r="C98" s="30" t="inlineStr">
        <is>
          <t>Pharmaceuticals &amp; Biotechnology</t>
        </is>
      </c>
      <c r="D98" s="13" t="n">
        <v>151977</v>
      </c>
      <c r="E98" s="14" t="n">
        <v>1285.95</v>
      </c>
      <c r="F98" s="15" t="n">
        <v>0.0041</v>
      </c>
      <c r="G98" s="15" t="n"/>
    </row>
    <row r="99">
      <c r="A99" s="12" t="inlineStr">
        <is>
          <t>Swiggy Ltd.</t>
        </is>
      </c>
      <c r="B99" s="30" t="inlineStr">
        <is>
          <t>INE00H001014</t>
        </is>
      </c>
      <c r="C99" s="30" t="inlineStr">
        <is>
          <t>Retailing</t>
        </is>
      </c>
      <c r="D99" s="13" t="n">
        <v>332079</v>
      </c>
      <c r="E99" s="14" t="n">
        <v>1282.66</v>
      </c>
      <c r="F99" s="15" t="n">
        <v>0.004</v>
      </c>
      <c r="G99" s="15" t="n"/>
    </row>
    <row r="100">
      <c r="A100" s="12" t="inlineStr">
        <is>
          <t>K.P.R. Mill Ltd.</t>
        </is>
      </c>
      <c r="B100" s="30" t="inlineStr">
        <is>
          <t>INE930H01031</t>
        </is>
      </c>
      <c r="C100" s="30" t="inlineStr">
        <is>
          <t>Textiles &amp; Apparels</t>
        </is>
      </c>
      <c r="D100" s="13" t="n">
        <v>134700</v>
      </c>
      <c r="E100" s="14" t="n">
        <v>1269.41</v>
      </c>
      <c r="F100" s="15" t="n">
        <v>0.004</v>
      </c>
      <c r="G100" s="15" t="n"/>
    </row>
    <row r="101">
      <c r="A101" s="12" t="inlineStr">
        <is>
          <t>Netweb Technologies India Ltd.</t>
        </is>
      </c>
      <c r="B101" s="30" t="inlineStr">
        <is>
          <t>INE0NT901020</t>
        </is>
      </c>
      <c r="C101" s="30" t="inlineStr">
        <is>
          <t>IT - Services</t>
        </is>
      </c>
      <c r="D101" s="13" t="n">
        <v>37230</v>
      </c>
      <c r="E101" s="14" t="n">
        <v>1158.15</v>
      </c>
      <c r="F101" s="15" t="n">
        <v>0.0036</v>
      </c>
      <c r="G101" s="15" t="n"/>
    </row>
    <row r="102">
      <c r="A102" s="12" t="inlineStr">
        <is>
          <t>Mazagon Dock Shipbuilders Ltd.</t>
        </is>
      </c>
      <c r="B102" s="30" t="inlineStr">
        <is>
          <t>INE249Z01020</t>
        </is>
      </c>
      <c r="C102" s="30" t="inlineStr">
        <is>
          <t>Industrial Manufacturing</t>
        </is>
      </c>
      <c r="D102" s="13" t="n">
        <v>44017</v>
      </c>
      <c r="E102" s="14" t="n">
        <v>1096.11</v>
      </c>
      <c r="F102" s="15" t="n">
        <v>0.0035</v>
      </c>
      <c r="G102" s="15" t="n"/>
    </row>
    <row r="103">
      <c r="A103" s="12" t="inlineStr">
        <is>
          <t>Eicher Motors Ltd.</t>
        </is>
      </c>
      <c r="B103" s="30" t="inlineStr">
        <is>
          <t>INE066A01021</t>
        </is>
      </c>
      <c r="C103" s="30" t="inlineStr">
        <is>
          <t>Automobiles</t>
        </is>
      </c>
      <c r="D103" s="13" t="n">
        <v>14199</v>
      </c>
      <c r="E103" s="14" t="n">
        <v>1038.3</v>
      </c>
      <c r="F103" s="15" t="n">
        <v>0.0033</v>
      </c>
      <c r="G103" s="15" t="n"/>
    </row>
    <row r="104">
      <c r="A104" s="12" t="inlineStr">
        <is>
          <t>Mankind Pharma Ltd.</t>
        </is>
      </c>
      <c r="B104" s="30" t="inlineStr">
        <is>
          <t>INE634S01028</t>
        </is>
      </c>
      <c r="C104" s="30" t="inlineStr">
        <is>
          <t>Pharmaceuticals &amp; Biotechnology</t>
        </is>
      </c>
      <c r="D104" s="13" t="n">
        <v>46775</v>
      </c>
      <c r="E104" s="14" t="n">
        <v>1027.41</v>
      </c>
      <c r="F104" s="15" t="n">
        <v>0.0032</v>
      </c>
      <c r="G104" s="15" t="n"/>
    </row>
    <row r="105">
      <c r="A105" s="12" t="inlineStr">
        <is>
          <t>Aadhar Housing Finance Ltd.</t>
        </is>
      </c>
      <c r="B105" s="30" t="inlineStr">
        <is>
          <t>INE883F01010</t>
        </is>
      </c>
      <c r="C105" s="30" t="inlineStr">
        <is>
          <t>Finance</t>
        </is>
      </c>
      <c r="D105" s="13" t="n">
        <v>192993</v>
      </c>
      <c r="E105" s="14" t="n">
        <v>936.11</v>
      </c>
      <c r="F105" s="15" t="n">
        <v>0.0029</v>
      </c>
      <c r="G105" s="15" t="n"/>
    </row>
    <row r="106">
      <c r="A106" s="12" t="inlineStr">
        <is>
          <t>Pine Labs Ltd.</t>
        </is>
      </c>
      <c r="B106" s="30" t="inlineStr">
        <is>
          <t>INE15B701018</t>
        </is>
      </c>
      <c r="C106" s="30" t="inlineStr">
        <is>
          <t>Financial Technology (Fintech)</t>
        </is>
      </c>
      <c r="D106" s="13" t="n">
        <v>316709</v>
      </c>
      <c r="E106" s="14" t="n">
        <v>757.98</v>
      </c>
      <c r="F106" s="15" t="n">
        <v>0.0024</v>
      </c>
      <c r="G106" s="15" t="n"/>
    </row>
    <row r="107">
      <c r="A107" s="12" t="inlineStr">
        <is>
          <t>Britannia Industries Ltd.</t>
        </is>
      </c>
      <c r="B107" s="30" t="inlineStr">
        <is>
          <t>INE216A01030</t>
        </is>
      </c>
      <c r="C107" s="30" t="inlineStr">
        <is>
          <t>Food Products</t>
        </is>
      </c>
      <c r="D107" s="13" t="n">
        <v>7834</v>
      </c>
      <c r="E107" s="14" t="n">
        <v>472.47</v>
      </c>
      <c r="F107" s="15" t="n">
        <v>0.0015</v>
      </c>
      <c r="G107" s="15" t="n"/>
    </row>
    <row r="108">
      <c r="A108" s="12" t="inlineStr">
        <is>
          <t>Kaynes Technology India Ltd.</t>
        </is>
      </c>
      <c r="B108" s="30" t="inlineStr">
        <is>
          <t>INE918Z01012</t>
        </is>
      </c>
      <c r="C108" s="30" t="inlineStr">
        <is>
          <t>Industrial Manufacturing</t>
        </is>
      </c>
      <c r="D108" s="13" t="n">
        <v>7756</v>
      </c>
      <c r="E108" s="14" t="n">
        <v>311.25</v>
      </c>
      <c r="F108" s="15" t="n">
        <v>0.001</v>
      </c>
      <c r="G108" s="15" t="n"/>
    </row>
    <row r="109">
      <c r="A109" s="12" t="inlineStr">
        <is>
          <t>Dixon Technologies (India) Ltd.</t>
        </is>
      </c>
      <c r="B109" s="30" t="inlineStr">
        <is>
          <t>INE935N01020</t>
        </is>
      </c>
      <c r="C109" s="30" t="inlineStr">
        <is>
          <t>Consumer Durables</t>
        </is>
      </c>
      <c r="D109" s="13" t="n">
        <v>2556</v>
      </c>
      <c r="E109" s="14" t="n">
        <v>309.33</v>
      </c>
      <c r="F109" s="15" t="n">
        <v>0.001</v>
      </c>
      <c r="G109" s="15" t="n"/>
    </row>
    <row r="110">
      <c r="A110" s="12" t="inlineStr">
        <is>
          <t>KWALITY WALL'S INDIA LTD</t>
        </is>
      </c>
      <c r="B110" s="30" t="inlineStr">
        <is>
          <t>INE2KCE01013</t>
        </is>
      </c>
      <c r="C110" s="30" t="inlineStr">
        <is>
          <t>Food Products</t>
        </is>
      </c>
      <c r="D110" s="13" t="n">
        <v>83499</v>
      </c>
      <c r="E110" s="14" t="n">
        <v>33.57</v>
      </c>
      <c r="F110" s="15" t="n">
        <v>0.0001</v>
      </c>
      <c r="G110" s="15" t="n"/>
    </row>
    <row r="111">
      <c r="A111" s="16" t="inlineStr">
        <is>
          <t>Sub Total</t>
        </is>
      </c>
      <c r="B111" s="31" t="n"/>
      <c r="C111" s="31" t="n"/>
      <c r="D111" s="17" t="n"/>
      <c r="E111" s="37" t="n">
        <v>312241.04</v>
      </c>
      <c r="F111" s="38" t="n">
        <v>0.9837999999999998</v>
      </c>
      <c r="G111" s="20" t="n"/>
    </row>
    <row r="112">
      <c r="A112" s="16" t="n"/>
      <c r="B112" s="31" t="n"/>
      <c r="C112" s="31" t="n"/>
      <c r="D112" s="17" t="n"/>
      <c r="E112" s="41" t="n"/>
      <c r="F112" s="20" t="n"/>
      <c r="G112" s="20" t="n"/>
    </row>
    <row r="113">
      <c r="A113" s="16" t="n"/>
      <c r="B113" s="31" t="n"/>
      <c r="C113" s="31" t="n"/>
      <c r="D113" s="17" t="n"/>
      <c r="E113" s="41" t="n"/>
      <c r="F113" s="20" t="n"/>
      <c r="G113" s="20" t="n"/>
    </row>
    <row r="114">
      <c r="A114" s="16" t="n"/>
      <c r="B114" s="31" t="n"/>
      <c r="C114" s="31" t="n"/>
      <c r="D114" s="17" t="n"/>
      <c r="E114" s="41" t="n"/>
      <c r="F114" s="20" t="n"/>
      <c r="G114" s="20" t="n"/>
    </row>
    <row r="115">
      <c r="A115" s="60" t="inlineStr">
        <is>
          <t>Debt Instruments</t>
        </is>
      </c>
      <c r="B115" s="31" t="n"/>
      <c r="C115" s="31" t="n"/>
      <c r="D115" s="17" t="n"/>
      <c r="E115" s="41" t="n"/>
      <c r="F115" s="20" t="n"/>
      <c r="G115" s="20" t="n"/>
    </row>
    <row r="116">
      <c r="A116" s="60" t="inlineStr">
        <is>
          <t>(a) Non-convertible Preference share</t>
        </is>
      </c>
      <c r="B116" s="30" t="n"/>
      <c r="C116" s="30" t="n"/>
      <c r="D116" s="13" t="n"/>
      <c r="E116" s="14" t="n"/>
      <c r="F116" s="15" t="n"/>
      <c r="G116" s="15" t="n"/>
    </row>
    <row r="117">
      <c r="A117" s="60" t="inlineStr">
        <is>
          <t>Listed / Awaiting listing on Stock Exchanges</t>
        </is>
      </c>
      <c r="B117" s="30" t="n"/>
      <c r="C117" s="30" t="n"/>
      <c r="D117" s="13" t="n"/>
      <c r="E117" s="14" t="n"/>
      <c r="F117" s="15" t="n"/>
      <c r="G117" s="15" t="n"/>
    </row>
    <row r="118">
      <c r="A118" s="12" t="inlineStr">
        <is>
          <t>6% TVS MOTOR CO LTD NCRPS 01-09-2026</t>
        </is>
      </c>
      <c r="B118" s="30" t="inlineStr">
        <is>
          <t>INE494B04019</t>
        </is>
      </c>
      <c r="C118" s="30" t="inlineStr">
        <is>
          <t>Automobiles</t>
        </is>
      </c>
      <c r="D118" s="13" t="n">
        <v>396980</v>
      </c>
      <c r="E118" s="14" t="n">
        <v>40.44</v>
      </c>
      <c r="F118" s="15" t="n">
        <v>0.0001</v>
      </c>
      <c r="G118" s="15" t="n">
        <v>0.06105</v>
      </c>
    </row>
    <row r="119">
      <c r="A119" s="16" t="inlineStr">
        <is>
          <t>Sub Total</t>
        </is>
      </c>
      <c r="B119" s="31" t="n"/>
      <c r="C119" s="31" t="n"/>
      <c r="D119" s="17" t="n"/>
      <c r="E119" s="37" t="n">
        <v>40.44</v>
      </c>
      <c r="F119" s="38" t="n">
        <v>0.0001</v>
      </c>
      <c r="G119" s="20" t="n"/>
    </row>
    <row r="120">
      <c r="A120" s="21" t="inlineStr">
        <is>
          <t>TOTAL</t>
        </is>
      </c>
      <c r="B120" s="32" t="n"/>
      <c r="C120" s="32" t="n"/>
      <c r="D120" s="22" t="n"/>
      <c r="E120" s="27" t="n">
        <v>312281.48</v>
      </c>
      <c r="F120" s="28" t="n">
        <v>0.9839</v>
      </c>
      <c r="G120" s="20" t="n"/>
    </row>
    <row r="121">
      <c r="A121" s="12" t="n"/>
      <c r="B121" s="30" t="n"/>
      <c r="C121" s="30" t="n"/>
      <c r="D121" s="13" t="n"/>
      <c r="E121" s="14" t="n"/>
      <c r="F121" s="15" t="n"/>
      <c r="G121" s="15" t="n"/>
    </row>
    <row r="122">
      <c r="A122" s="12" t="n"/>
      <c r="B122" s="30" t="n"/>
      <c r="C122" s="30" t="n"/>
      <c r="D122" s="13" t="n"/>
      <c r="E122" s="14" t="n"/>
      <c r="F122" s="15" t="n"/>
      <c r="G122" s="15" t="n"/>
    </row>
    <row r="123">
      <c r="A123" s="16" t="inlineStr">
        <is>
          <t>TREPS / Reverse Repo</t>
        </is>
      </c>
      <c r="B123" s="30" t="n"/>
      <c r="C123" s="30" t="n"/>
      <c r="D123" s="13" t="n"/>
      <c r="E123" s="14" t="n"/>
      <c r="F123" s="15" t="n"/>
      <c r="G123" s="15" t="n"/>
    </row>
    <row r="124">
      <c r="A124" s="12" t="inlineStr">
        <is>
          <t>Clearing Corporation of India Ltd.</t>
        </is>
      </c>
      <c r="B124" s="30" t="n"/>
      <c r="C124" s="30" t="n"/>
      <c r="D124" s="13" t="n"/>
      <c r="E124" s="14" t="n">
        <v>6138.1</v>
      </c>
      <c r="F124" s="15" t="n">
        <v>0.0193</v>
      </c>
      <c r="G124" s="15" t="n">
        <v>0.053335</v>
      </c>
    </row>
    <row r="125">
      <c r="A125" s="16" t="inlineStr">
        <is>
          <t>Sub Total</t>
        </is>
      </c>
      <c r="B125" s="31" t="n"/>
      <c r="C125" s="31" t="n"/>
      <c r="D125" s="17" t="n"/>
      <c r="E125" s="37" t="n">
        <v>6138.1</v>
      </c>
      <c r="F125" s="38" t="n">
        <v>0.0193</v>
      </c>
      <c r="G125" s="20" t="n"/>
    </row>
    <row r="126">
      <c r="A126" s="12" t="n"/>
      <c r="B126" s="30" t="n"/>
      <c r="C126" s="30" t="n"/>
      <c r="D126" s="13" t="n"/>
      <c r="E126" s="14" t="n"/>
      <c r="F126" s="15" t="n"/>
      <c r="G126" s="15" t="n"/>
    </row>
    <row r="127">
      <c r="A127" s="21" t="inlineStr">
        <is>
          <t>TOTAL</t>
        </is>
      </c>
      <c r="B127" s="32" t="n"/>
      <c r="C127" s="32" t="n"/>
      <c r="D127" s="22" t="n"/>
      <c r="E127" s="18" t="n">
        <v>6138.1</v>
      </c>
      <c r="F127" s="19" t="n">
        <v>0.0193</v>
      </c>
      <c r="G127" s="20" t="n"/>
    </row>
    <row r="128">
      <c r="A128" s="12" t="inlineStr">
        <is>
          <t>Accrued Interest</t>
        </is>
      </c>
      <c r="B128" s="30" t="n"/>
      <c r="C128" s="30" t="n"/>
      <c r="D128" s="13" t="n"/>
      <c r="E128" s="14" t="n">
        <v>0.8969198</v>
      </c>
      <c r="F128" s="15" t="n">
        <v>2e-06</v>
      </c>
      <c r="G128" s="15" t="n"/>
    </row>
    <row r="129">
      <c r="A129" s="12" t="inlineStr">
        <is>
          <t>Net Receivables/(Payables)</t>
        </is>
      </c>
      <c r="B129" s="30" t="n"/>
      <c r="C129" s="30" t="n"/>
      <c r="D129" s="13" t="n"/>
      <c r="E129" s="23" t="n">
        <v>-959.4869198</v>
      </c>
      <c r="F129" s="24" t="n">
        <v>-0.003202</v>
      </c>
      <c r="G129" s="15" t="n">
        <v>0.053335</v>
      </c>
    </row>
    <row r="130">
      <c r="A130" s="25" t="inlineStr">
        <is>
          <t>GRAND TOTAL</t>
        </is>
      </c>
      <c r="B130" s="33" t="n"/>
      <c r="C130" s="33" t="n"/>
      <c r="D130" s="26" t="n"/>
      <c r="E130" s="27" t="n">
        <v>317460.99</v>
      </c>
      <c r="F130" s="28" t="n">
        <v>1</v>
      </c>
      <c r="G130" s="28" t="n"/>
    </row>
    <row r="135">
      <c r="A135" s="74" t="inlineStr">
        <is>
          <t>Notes:</t>
        </is>
      </c>
    </row>
    <row r="136">
      <c r="A136" s="48" t="inlineStr">
        <is>
          <t>1. Security in default beyond its maturiy date</t>
        </is>
      </c>
      <c r="B136" s="34" t="inlineStr">
        <is>
          <t>NIL</t>
        </is>
      </c>
    </row>
    <row r="137">
      <c r="A137" t="inlineStr">
        <is>
          <t>2. NAV at the beginning of the period (Rs. per unit)</t>
        </is>
      </c>
    </row>
    <row r="138">
      <c r="A138" t="inlineStr">
        <is>
          <t>Plan /option (Face Value 10)</t>
        </is>
      </c>
      <c r="B138" t="inlineStr">
        <is>
          <t>As on</t>
        </is>
      </c>
      <c r="C138" t="inlineStr">
        <is>
          <t>As on</t>
        </is>
      </c>
    </row>
    <row r="139">
      <c r="B139" s="49" t="n">
        <v>45989</v>
      </c>
      <c r="C139" s="49" t="n">
        <v>46022</v>
      </c>
    </row>
    <row r="140">
      <c r="A140" t="inlineStr">
        <is>
          <t>Direct Plan  Growth Option</t>
        </is>
      </c>
      <c r="B140" t="n">
        <v>15.87</v>
      </c>
      <c r="C140" t="n">
        <v>15.907</v>
      </c>
    </row>
    <row r="141">
      <c r="A141" t="inlineStr">
        <is>
          <t>Direct Plan IDCW Option</t>
        </is>
      </c>
      <c r="B141" t="n">
        <v>15.87</v>
      </c>
      <c r="C141" t="n">
        <v>15.907</v>
      </c>
    </row>
    <row r="142">
      <c r="A142" t="inlineStr">
        <is>
          <t>Regular Plan  Growth Option</t>
        </is>
      </c>
      <c r="B142" t="n">
        <v>15.3518</v>
      </c>
      <c r="C142" t="n">
        <v>15.367</v>
      </c>
    </row>
    <row r="143">
      <c r="A143" t="inlineStr">
        <is>
          <t>Regular Plan IDCW Option</t>
        </is>
      </c>
      <c r="B143" t="n">
        <v>15.3518</v>
      </c>
      <c r="C143" t="n">
        <v>15.367</v>
      </c>
    </row>
    <row r="145">
      <c r="A145" t="inlineStr">
        <is>
          <t xml:space="preserve">3. Total Dividend (Net) declared during the month </t>
        </is>
      </c>
      <c r="B145" s="34" t="inlineStr">
        <is>
          <t>NIL</t>
        </is>
      </c>
    </row>
    <row r="146">
      <c r="A146" t="inlineStr">
        <is>
          <t>4. Bonus was declared during the month</t>
        </is>
      </c>
      <c r="B146" s="34" t="inlineStr">
        <is>
          <t>NIL</t>
        </is>
      </c>
    </row>
    <row r="147" ht="29" customHeight="1">
      <c r="A147" s="48" t="inlineStr">
        <is>
          <t>5. Investment in Repo of Corporate Debt Securities during the month ended December 31, 2025</t>
        </is>
      </c>
      <c r="B147" s="34" t="inlineStr">
        <is>
          <t>NIL</t>
        </is>
      </c>
    </row>
    <row r="148" ht="29" customHeight="1">
      <c r="A148" s="48" t="inlineStr">
        <is>
          <t>6. Investment in foreign securities/ADRs/GDRs at the end of the month</t>
        </is>
      </c>
      <c r="B148" s="34" t="inlineStr">
        <is>
          <t>NIL</t>
        </is>
      </c>
    </row>
    <row r="149">
      <c r="A149" t="inlineStr">
        <is>
          <t>7. Portfolio Turnover Ratio</t>
        </is>
      </c>
      <c r="B149" s="51" t="n">
        <v>0.4354</v>
      </c>
    </row>
    <row r="150" ht="43.5" customHeight="1">
      <c r="A150" s="48" t="inlineStr">
        <is>
          <t>8. Total gross exposure to derivative instruments (excluding reversed positions) at the end of the month (Rs. in Lakhs)</t>
        </is>
      </c>
      <c r="B150" s="34" t="inlineStr">
        <is>
          <t>NIL</t>
        </is>
      </c>
    </row>
    <row r="151">
      <c r="B151" s="34" t="n"/>
    </row>
    <row r="152" ht="29" customHeight="1">
      <c r="A152" s="48" t="inlineStr">
        <is>
          <t>9. Margin Deposits includes Margin money placed on derivatives other than margin money placed with bank</t>
        </is>
      </c>
      <c r="B152" s="34" t="inlineStr">
        <is>
          <t>NIL</t>
        </is>
      </c>
    </row>
    <row r="153" ht="29" customHeight="1">
      <c r="A153" s="48" t="inlineStr">
        <is>
          <t>10. Value of investment made by other schemes under same management (Rs. In Lakhs)</t>
        </is>
      </c>
      <c r="B153" t="inlineStr">
        <is>
          <t>NIL</t>
        </is>
      </c>
    </row>
    <row r="154" ht="29" customHeight="1">
      <c r="A154" s="48" t="inlineStr">
        <is>
          <t>11. Number of instance of deviation In valuation of securities</t>
        </is>
      </c>
      <c r="B154" s="34" t="inlineStr">
        <is>
          <t>NIL</t>
        </is>
      </c>
    </row>
    <row r="155" ht="29" customHeight="1">
      <c r="A155" s="48" t="inlineStr">
        <is>
          <t>12. Total value and percentage of illiquid equity shares / securities</t>
        </is>
      </c>
      <c r="B155" s="34" t="inlineStr">
        <is>
          <t>NIL</t>
        </is>
      </c>
    </row>
    <row r="157" ht="70" customHeight="1">
      <c r="A157" s="76" t="inlineStr">
        <is>
          <t>Scheme Name</t>
        </is>
      </c>
      <c r="B157" s="76" t="inlineStr">
        <is>
          <t>Risk- O - Meter</t>
        </is>
      </c>
      <c r="C157" s="76" t="inlineStr">
        <is>
          <t>Benchmark of the Scheme</t>
        </is>
      </c>
      <c r="D157" s="76" t="inlineStr">
        <is>
          <t>Benchmark Risk-o-meter</t>
        </is>
      </c>
    </row>
    <row r="158" ht="70" customHeight="1">
      <c r="A158" s="76" t="inlineStr">
        <is>
          <t>Edelweiss Multi Cap Fund</t>
        </is>
      </c>
      <c r="B158" s="76" t="n"/>
      <c r="C158" s="76" t="inlineStr">
        <is>
          <t>Nifty 500 MultiCap 50:25:25 TRI</t>
        </is>
      </c>
      <c r="D158" s="76" t="n"/>
      <c r="E158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6.xml><?xml version="1.0" encoding="utf-8"?>
<worksheet xmlns="http://schemas.openxmlformats.org/spreadsheetml/2006/main">
  <sheetPr>
    <outlinePr summaryBelow="1" summaryRight="1"/>
    <pageSetUpPr/>
  </sheetPr>
  <dimension ref="A1:G96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NIFTY 50 ETF AS ON DECEMBER 31, 2025</t>
        </is>
      </c>
    </row>
    <row r="2" ht="35" customHeight="1">
      <c r="A2" s="75" t="inlineStr">
        <is>
          <t>(An open-ended exchange traded scheme replicating/tracking Nifty 50 Total Return Index)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HDFC Bank Ltd.</t>
        </is>
      </c>
      <c r="B8" s="30" t="inlineStr">
        <is>
          <t>INE040A01034</t>
        </is>
      </c>
      <c r="C8" s="30" t="inlineStr">
        <is>
          <t>Banks</t>
        </is>
      </c>
      <c r="D8" s="13" t="n">
        <v>21913</v>
      </c>
      <c r="E8" s="14" t="n">
        <v>217.2</v>
      </c>
      <c r="F8" s="15" t="n">
        <v>0.1266</v>
      </c>
      <c r="G8" s="15" t="n"/>
    </row>
    <row r="9">
      <c r="A9" s="12" t="inlineStr">
        <is>
          <t>Reliance Industries Ltd.</t>
        </is>
      </c>
      <c r="B9" s="30" t="inlineStr">
        <is>
          <t>INE002A01018</t>
        </is>
      </c>
      <c r="C9" s="30" t="inlineStr">
        <is>
          <t>Petroleum Products</t>
        </is>
      </c>
      <c r="D9" s="13" t="n">
        <v>9712</v>
      </c>
      <c r="E9" s="14" t="n">
        <v>152.52</v>
      </c>
      <c r="F9" s="15" t="n">
        <v>0.08890000000000001</v>
      </c>
      <c r="G9" s="15" t="n"/>
    </row>
    <row r="10">
      <c r="A10" s="12" t="inlineStr">
        <is>
          <t>ICICI Bank Ltd.</t>
        </is>
      </c>
      <c r="B10" s="30" t="inlineStr">
        <is>
          <t>INE090A01021</t>
        </is>
      </c>
      <c r="C10" s="30" t="inlineStr">
        <is>
          <t>Banks</t>
        </is>
      </c>
      <c r="D10" s="13" t="n">
        <v>10238</v>
      </c>
      <c r="E10" s="14" t="n">
        <v>137.49</v>
      </c>
      <c r="F10" s="15" t="n">
        <v>0.08019999999999999</v>
      </c>
      <c r="G10" s="15" t="n"/>
    </row>
    <row r="11">
      <c r="A11" s="12" t="inlineStr">
        <is>
          <t>Infosys Ltd.</t>
        </is>
      </c>
      <c r="B11" s="30" t="inlineStr">
        <is>
          <t>INE009A01021</t>
        </is>
      </c>
      <c r="C11" s="30" t="inlineStr">
        <is>
          <t>IT - Software</t>
        </is>
      </c>
      <c r="D11" s="13" t="n">
        <v>5169</v>
      </c>
      <c r="E11" s="14" t="n">
        <v>83.5</v>
      </c>
      <c r="F11" s="15" t="n">
        <v>0.0487</v>
      </c>
      <c r="G11" s="15" t="n"/>
    </row>
    <row r="12">
      <c r="A12" s="12" t="inlineStr">
        <is>
          <t>Bharti Airtel Ltd.</t>
        </is>
      </c>
      <c r="B12" s="30" t="inlineStr">
        <is>
          <t>INE397D01024</t>
        </is>
      </c>
      <c r="C12" s="30" t="inlineStr">
        <is>
          <t>Telecom - Services</t>
        </is>
      </c>
      <c r="D12" s="13" t="n">
        <v>3911</v>
      </c>
      <c r="E12" s="14" t="n">
        <v>82.34999999999999</v>
      </c>
      <c r="F12" s="15" t="n">
        <v>0.048</v>
      </c>
      <c r="G12" s="15" t="n"/>
    </row>
    <row r="13">
      <c r="A13" s="12" t="inlineStr">
        <is>
          <t>Larsen &amp; Toubro Ltd.</t>
        </is>
      </c>
      <c r="B13" s="30" t="inlineStr">
        <is>
          <t>INE018A01030</t>
        </is>
      </c>
      <c r="C13" s="30" t="inlineStr">
        <is>
          <t>Construction</t>
        </is>
      </c>
      <c r="D13" s="13" t="n">
        <v>1685</v>
      </c>
      <c r="E13" s="14" t="n">
        <v>68.81</v>
      </c>
      <c r="F13" s="15" t="n">
        <v>0.0401</v>
      </c>
      <c r="G13" s="15" t="n"/>
    </row>
    <row r="14">
      <c r="A14" s="12" t="inlineStr">
        <is>
          <t>State Bank of India</t>
        </is>
      </c>
      <c r="B14" s="30" t="inlineStr">
        <is>
          <t>INE062A01020</t>
        </is>
      </c>
      <c r="C14" s="30" t="inlineStr">
        <is>
          <t>Banks</t>
        </is>
      </c>
      <c r="D14" s="13" t="n">
        <v>5952</v>
      </c>
      <c r="E14" s="14" t="n">
        <v>58.46</v>
      </c>
      <c r="F14" s="15" t="n">
        <v>0.0341</v>
      </c>
      <c r="G14" s="15" t="n"/>
    </row>
    <row r="15">
      <c r="A15" s="12" t="inlineStr">
        <is>
          <t>ITC Ltd.</t>
        </is>
      </c>
      <c r="B15" s="30" t="inlineStr">
        <is>
          <t>INE154A01025</t>
        </is>
      </c>
      <c r="C15" s="30" t="inlineStr">
        <is>
          <t>Diversified FMCG</t>
        </is>
      </c>
      <c r="D15" s="13" t="n">
        <v>13824</v>
      </c>
      <c r="E15" s="14" t="n">
        <v>55.71</v>
      </c>
      <c r="F15" s="15" t="n">
        <v>0.0325</v>
      </c>
      <c r="G15" s="15" t="n"/>
    </row>
    <row r="16">
      <c r="A16" s="12" t="inlineStr">
        <is>
          <t>Axis Bank Ltd.</t>
        </is>
      </c>
      <c r="B16" s="30" t="inlineStr">
        <is>
          <t>INE238A01034</t>
        </is>
      </c>
      <c r="C16" s="30" t="inlineStr">
        <is>
          <t>Banks</t>
        </is>
      </c>
      <c r="D16" s="13" t="n">
        <v>4109</v>
      </c>
      <c r="E16" s="14" t="n">
        <v>52.16</v>
      </c>
      <c r="F16" s="15" t="n">
        <v>0.0304</v>
      </c>
      <c r="G16" s="15" t="n"/>
    </row>
    <row r="17">
      <c r="A17" s="12" t="inlineStr">
        <is>
          <t>Mahindra &amp; Mahindra Ltd.</t>
        </is>
      </c>
      <c r="B17" s="30" t="inlineStr">
        <is>
          <t>INE101A01026</t>
        </is>
      </c>
      <c r="C17" s="30" t="inlineStr">
        <is>
          <t>Automobiles</t>
        </is>
      </c>
      <c r="D17" s="13" t="n">
        <v>1271</v>
      </c>
      <c r="E17" s="14" t="n">
        <v>47.14</v>
      </c>
      <c r="F17" s="15" t="n">
        <v>0.0275</v>
      </c>
      <c r="G17" s="15" t="n"/>
    </row>
    <row r="18">
      <c r="A18" s="12" t="inlineStr">
        <is>
          <t>Tata Consultancy Services Ltd.</t>
        </is>
      </c>
      <c r="B18" s="30" t="inlineStr">
        <is>
          <t>INE467B01029</t>
        </is>
      </c>
      <c r="C18" s="30" t="inlineStr">
        <is>
          <t>IT - Software</t>
        </is>
      </c>
      <c r="D18" s="13" t="n">
        <v>1465</v>
      </c>
      <c r="E18" s="14" t="n">
        <v>46.97</v>
      </c>
      <c r="F18" s="15" t="n">
        <v>0.0274</v>
      </c>
      <c r="G18" s="15" t="n"/>
    </row>
    <row r="19">
      <c r="A19" s="12" t="inlineStr">
        <is>
          <t>Kotak Mahindra Bank Ltd.</t>
        </is>
      </c>
      <c r="B19" s="30" t="inlineStr">
        <is>
          <t>INE237A01028</t>
        </is>
      </c>
      <c r="C19" s="30" t="inlineStr">
        <is>
          <t>Banks</t>
        </is>
      </c>
      <c r="D19" s="13" t="n">
        <v>2111</v>
      </c>
      <c r="E19" s="14" t="n">
        <v>46.47</v>
      </c>
      <c r="F19" s="15" t="n">
        <v>0.0271</v>
      </c>
      <c r="G19" s="15" t="n"/>
    </row>
    <row r="20">
      <c r="A20" s="12" t="inlineStr">
        <is>
          <t>Bajaj Finance Ltd.</t>
        </is>
      </c>
      <c r="B20" s="30" t="inlineStr">
        <is>
          <t>INE296A01032</t>
        </is>
      </c>
      <c r="C20" s="30" t="inlineStr">
        <is>
          <t>Finance</t>
        </is>
      </c>
      <c r="D20" s="13" t="n">
        <v>3817</v>
      </c>
      <c r="E20" s="14" t="n">
        <v>37.67</v>
      </c>
      <c r="F20" s="15" t="n">
        <v>0.022</v>
      </c>
      <c r="G20" s="15" t="n"/>
    </row>
    <row r="21">
      <c r="A21" s="12" t="inlineStr">
        <is>
          <t>Maruti Suzuki India Ltd.</t>
        </is>
      </c>
      <c r="B21" s="30" t="inlineStr">
        <is>
          <t>INE585B01010</t>
        </is>
      </c>
      <c r="C21" s="30" t="inlineStr">
        <is>
          <t>Automobiles</t>
        </is>
      </c>
      <c r="D21" s="13" t="n">
        <v>188</v>
      </c>
      <c r="E21" s="14" t="n">
        <v>31.39</v>
      </c>
      <c r="F21" s="15" t="n">
        <v>0.0183</v>
      </c>
      <c r="G21" s="15" t="n"/>
    </row>
    <row r="22">
      <c r="A22" s="12" t="inlineStr">
        <is>
          <t>Hindustan Unilever Ltd.</t>
        </is>
      </c>
      <c r="B22" s="30" t="inlineStr">
        <is>
          <t>INE030A01027</t>
        </is>
      </c>
      <c r="C22" s="30" t="inlineStr">
        <is>
          <t>Diversified FMCG</t>
        </is>
      </c>
      <c r="D22" s="13" t="n">
        <v>1274</v>
      </c>
      <c r="E22" s="14" t="n">
        <v>29.5</v>
      </c>
      <c r="F22" s="15" t="n">
        <v>0.0172</v>
      </c>
      <c r="G22" s="15" t="n"/>
    </row>
    <row r="23">
      <c r="A23" s="12" t="inlineStr">
        <is>
          <t>Eternal Ltd.</t>
        </is>
      </c>
      <c r="B23" s="30" t="inlineStr">
        <is>
          <t>INE758T01015</t>
        </is>
      </c>
      <c r="C23" s="30" t="inlineStr">
        <is>
          <t>Retailing</t>
        </is>
      </c>
      <c r="D23" s="13" t="n">
        <v>9991</v>
      </c>
      <c r="E23" s="14" t="n">
        <v>27.78</v>
      </c>
      <c r="F23" s="15" t="n">
        <v>0.0162</v>
      </c>
      <c r="G23" s="15" t="n"/>
    </row>
    <row r="24">
      <c r="A24" s="12" t="inlineStr">
        <is>
          <t>Sun Pharmaceutical Industries Ltd.</t>
        </is>
      </c>
      <c r="B24" s="30" t="inlineStr">
        <is>
          <t>INE044A01036</t>
        </is>
      </c>
      <c r="C24" s="30" t="inlineStr">
        <is>
          <t>Pharmaceuticals &amp; Biotechnology</t>
        </is>
      </c>
      <c r="D24" s="13" t="n">
        <v>1512</v>
      </c>
      <c r="E24" s="14" t="n">
        <v>26</v>
      </c>
      <c r="F24" s="15" t="n">
        <v>0.0152</v>
      </c>
      <c r="G24" s="15" t="n"/>
    </row>
    <row r="25">
      <c r="A25" s="12" t="inlineStr">
        <is>
          <t>HCL Technologies Ltd.</t>
        </is>
      </c>
      <c r="B25" s="30" t="inlineStr">
        <is>
          <t>INE860A01027</t>
        </is>
      </c>
      <c r="C25" s="30" t="inlineStr">
        <is>
          <t>IT - Software</t>
        </is>
      </c>
      <c r="D25" s="13" t="n">
        <v>1521</v>
      </c>
      <c r="E25" s="14" t="n">
        <v>24.69</v>
      </c>
      <c r="F25" s="15" t="n">
        <v>0.0144</v>
      </c>
      <c r="G25" s="15" t="n"/>
    </row>
    <row r="26">
      <c r="A26" s="12" t="inlineStr">
        <is>
          <t>Titan Company Ltd.</t>
        </is>
      </c>
      <c r="B26" s="30" t="inlineStr">
        <is>
          <t>INE280A01028</t>
        </is>
      </c>
      <c r="C26" s="30" t="inlineStr">
        <is>
          <t>Consumer Durables</t>
        </is>
      </c>
      <c r="D26" s="13" t="n">
        <v>592</v>
      </c>
      <c r="E26" s="14" t="n">
        <v>23.98</v>
      </c>
      <c r="F26" s="15" t="n">
        <v>0.014</v>
      </c>
      <c r="G26" s="15" t="n"/>
    </row>
    <row r="27">
      <c r="A27" s="12" t="inlineStr">
        <is>
          <t>NTPC Ltd.</t>
        </is>
      </c>
      <c r="B27" s="30" t="inlineStr">
        <is>
          <t>INE733E01010</t>
        </is>
      </c>
      <c r="C27" s="30" t="inlineStr">
        <is>
          <t>Power</t>
        </is>
      </c>
      <c r="D27" s="13" t="n">
        <v>6802</v>
      </c>
      <c r="E27" s="14" t="n">
        <v>22.42</v>
      </c>
      <c r="F27" s="15" t="n">
        <v>0.0131</v>
      </c>
      <c r="G27" s="15" t="n"/>
    </row>
    <row r="28">
      <c r="A28" s="12" t="inlineStr">
        <is>
          <t>Tata Steel Ltd.</t>
        </is>
      </c>
      <c r="B28" s="30" t="inlineStr">
        <is>
          <t>INE081A01020</t>
        </is>
      </c>
      <c r="C28" s="30" t="inlineStr">
        <is>
          <t>Ferrous Metals</t>
        </is>
      </c>
      <c r="D28" s="13" t="n">
        <v>11865</v>
      </c>
      <c r="E28" s="14" t="n">
        <v>21.37</v>
      </c>
      <c r="F28" s="15" t="n">
        <v>0.0125</v>
      </c>
      <c r="G28" s="15" t="n"/>
    </row>
    <row r="29">
      <c r="A29" s="12" t="inlineStr">
        <is>
          <t>Bharat Electronics Ltd.</t>
        </is>
      </c>
      <c r="B29" s="30" t="inlineStr">
        <is>
          <t>INE263A01024</t>
        </is>
      </c>
      <c r="C29" s="30" t="inlineStr">
        <is>
          <t>Aerospace &amp; Defense</t>
        </is>
      </c>
      <c r="D29" s="13" t="n">
        <v>5139</v>
      </c>
      <c r="E29" s="14" t="n">
        <v>20.54</v>
      </c>
      <c r="F29" s="15" t="n">
        <v>0.012</v>
      </c>
      <c r="G29" s="15" t="n"/>
    </row>
    <row r="30">
      <c r="A30" s="12" t="inlineStr">
        <is>
          <t>Ultratech Cement Ltd.</t>
        </is>
      </c>
      <c r="B30" s="30" t="inlineStr">
        <is>
          <t>INE481G01011</t>
        </is>
      </c>
      <c r="C30" s="30" t="inlineStr">
        <is>
          <t>Cement &amp; Cement Products</t>
        </is>
      </c>
      <c r="D30" s="13" t="n">
        <v>170</v>
      </c>
      <c r="E30" s="14" t="n">
        <v>20.03</v>
      </c>
      <c r="F30" s="15" t="n">
        <v>0.0117</v>
      </c>
      <c r="G30" s="15" t="n"/>
    </row>
    <row r="31">
      <c r="A31" s="12" t="inlineStr">
        <is>
          <t>Shriram Finance Ltd.</t>
        </is>
      </c>
      <c r="B31" s="30" t="inlineStr">
        <is>
          <t>INE721A01047</t>
        </is>
      </c>
      <c r="C31" s="30" t="inlineStr">
        <is>
          <t>Finance</t>
        </is>
      </c>
      <c r="D31" s="13" t="n">
        <v>2009</v>
      </c>
      <c r="E31" s="14" t="n">
        <v>20.01</v>
      </c>
      <c r="F31" s="15" t="n">
        <v>0.0117</v>
      </c>
      <c r="G31" s="15" t="n"/>
    </row>
    <row r="32">
      <c r="A32" s="12" t="inlineStr">
        <is>
          <t>Hindalco Industries Ltd.</t>
        </is>
      </c>
      <c r="B32" s="30" t="inlineStr">
        <is>
          <t>INE038A01020</t>
        </is>
      </c>
      <c r="C32" s="30" t="inlineStr">
        <is>
          <t>Non - Ferrous Metals</t>
        </is>
      </c>
      <c r="D32" s="13" t="n">
        <v>2077</v>
      </c>
      <c r="E32" s="14" t="n">
        <v>18.42</v>
      </c>
      <c r="F32" s="15" t="n">
        <v>0.0107</v>
      </c>
      <c r="G32" s="15" t="n"/>
    </row>
    <row r="33">
      <c r="A33" s="12" t="inlineStr">
        <is>
          <t>Asian Paints Ltd.</t>
        </is>
      </c>
      <c r="B33" s="30" t="inlineStr">
        <is>
          <t>INE021A01026</t>
        </is>
      </c>
      <c r="C33" s="30" t="inlineStr">
        <is>
          <t>Consumer Durables</t>
        </is>
      </c>
      <c r="D33" s="13" t="n">
        <v>648</v>
      </c>
      <c r="E33" s="14" t="n">
        <v>17.95</v>
      </c>
      <c r="F33" s="15" t="n">
        <v>0.0105</v>
      </c>
      <c r="G33" s="15" t="n"/>
    </row>
    <row r="34">
      <c r="A34" s="12" t="inlineStr">
        <is>
          <t>Power Grid Corporation of India Ltd.</t>
        </is>
      </c>
      <c r="B34" s="30" t="inlineStr">
        <is>
          <t>INE752E01010</t>
        </is>
      </c>
      <c r="C34" s="30" t="inlineStr">
        <is>
          <t>Power</t>
        </is>
      </c>
      <c r="D34" s="13" t="n">
        <v>6500</v>
      </c>
      <c r="E34" s="14" t="n">
        <v>17.2</v>
      </c>
      <c r="F34" s="15" t="n">
        <v>0.01</v>
      </c>
      <c r="G34" s="15" t="n"/>
    </row>
    <row r="35">
      <c r="A35" s="12" t="inlineStr">
        <is>
          <t>Bajaj Finserv Ltd.</t>
        </is>
      </c>
      <c r="B35" s="30" t="inlineStr">
        <is>
          <t>INE918I01026</t>
        </is>
      </c>
      <c r="C35" s="30" t="inlineStr">
        <is>
          <t>Finance</t>
        </is>
      </c>
      <c r="D35" s="13" t="n">
        <v>819</v>
      </c>
      <c r="E35" s="14" t="n">
        <v>16.71</v>
      </c>
      <c r="F35" s="15" t="n">
        <v>0.0097</v>
      </c>
      <c r="G35" s="15" t="n"/>
    </row>
    <row r="36">
      <c r="A36" s="12" t="inlineStr">
        <is>
          <t>InterGlobe Aviation Ltd.</t>
        </is>
      </c>
      <c r="B36" s="30" t="inlineStr">
        <is>
          <t>INE646L01027</t>
        </is>
      </c>
      <c r="C36" s="30" t="inlineStr">
        <is>
          <t>Transport Services</t>
        </is>
      </c>
      <c r="D36" s="13" t="n">
        <v>313</v>
      </c>
      <c r="E36" s="14" t="n">
        <v>15.84</v>
      </c>
      <c r="F36" s="15" t="n">
        <v>0.0092</v>
      </c>
      <c r="G36" s="15" t="n"/>
    </row>
    <row r="37">
      <c r="A37" s="12" t="inlineStr">
        <is>
          <t>JSW Steel Ltd.</t>
        </is>
      </c>
      <c r="B37" s="30" t="inlineStr">
        <is>
          <t>INE019A01038</t>
        </is>
      </c>
      <c r="C37" s="30" t="inlineStr">
        <is>
          <t>Ferrous Metals</t>
        </is>
      </c>
      <c r="D37" s="13" t="n">
        <v>1344</v>
      </c>
      <c r="E37" s="14" t="n">
        <v>15.65</v>
      </c>
      <c r="F37" s="15" t="n">
        <v>0.0091</v>
      </c>
      <c r="G37" s="15" t="n"/>
    </row>
    <row r="38">
      <c r="A38" s="12" t="inlineStr">
        <is>
          <t>Adani Ports &amp; Special Economic Zone Ltd.</t>
        </is>
      </c>
      <c r="B38" s="30" t="inlineStr">
        <is>
          <t>INE742F01042</t>
        </is>
      </c>
      <c r="C38" s="30" t="inlineStr">
        <is>
          <t>Transport Infrastructure</t>
        </is>
      </c>
      <c r="D38" s="13" t="n">
        <v>1058</v>
      </c>
      <c r="E38" s="14" t="n">
        <v>15.55</v>
      </c>
      <c r="F38" s="15" t="n">
        <v>0.0091</v>
      </c>
      <c r="G38" s="15" t="n"/>
    </row>
    <row r="39">
      <c r="A39" s="12" t="inlineStr">
        <is>
          <t>Grasim Industries Ltd.</t>
        </is>
      </c>
      <c r="B39" s="30" t="inlineStr">
        <is>
          <t>INE047A01021</t>
        </is>
      </c>
      <c r="C39" s="30" t="inlineStr">
        <is>
          <t>Cement &amp; Cement Products</t>
        </is>
      </c>
      <c r="D39" s="13" t="n">
        <v>548</v>
      </c>
      <c r="E39" s="14" t="n">
        <v>15.5</v>
      </c>
      <c r="F39" s="15" t="n">
        <v>0.008999999999999999</v>
      </c>
      <c r="G39" s="15" t="n"/>
    </row>
    <row r="40">
      <c r="A40" s="12" t="inlineStr">
        <is>
          <t>Bajaj Auto Ltd.</t>
        </is>
      </c>
      <c r="B40" s="30" t="inlineStr">
        <is>
          <t>INE917I01010</t>
        </is>
      </c>
      <c r="C40" s="30" t="inlineStr">
        <is>
          <t>Automobiles</t>
        </is>
      </c>
      <c r="D40" s="13" t="n">
        <v>159</v>
      </c>
      <c r="E40" s="14" t="n">
        <v>14.86</v>
      </c>
      <c r="F40" s="15" t="n">
        <v>0.008699999999999999</v>
      </c>
      <c r="G40" s="15" t="n"/>
    </row>
    <row r="41">
      <c r="A41" s="12" t="inlineStr">
        <is>
          <t>Tech Mahindra Ltd.</t>
        </is>
      </c>
      <c r="B41" s="30" t="inlineStr">
        <is>
          <t>INE669C01036</t>
        </is>
      </c>
      <c r="C41" s="30" t="inlineStr">
        <is>
          <t>IT - Software</t>
        </is>
      </c>
      <c r="D41" s="13" t="n">
        <v>910</v>
      </c>
      <c r="E41" s="14" t="n">
        <v>14.48</v>
      </c>
      <c r="F41" s="15" t="n">
        <v>0.008399999999999999</v>
      </c>
      <c r="G41" s="15" t="n"/>
    </row>
    <row r="42">
      <c r="A42" s="12" t="inlineStr">
        <is>
          <t>Eicher Motors Ltd.</t>
        </is>
      </c>
      <c r="B42" s="30" t="inlineStr">
        <is>
          <t>INE066A01021</t>
        </is>
      </c>
      <c r="C42" s="30" t="inlineStr">
        <is>
          <t>Automobiles</t>
        </is>
      </c>
      <c r="D42" s="13" t="n">
        <v>197</v>
      </c>
      <c r="E42" s="14" t="n">
        <v>14.41</v>
      </c>
      <c r="F42" s="15" t="n">
        <v>0.008399999999999999</v>
      </c>
      <c r="G42" s="15" t="n"/>
    </row>
    <row r="43">
      <c r="A43" s="12" t="inlineStr">
        <is>
          <t>Jio Financial Services Ltd.</t>
        </is>
      </c>
      <c r="B43" s="30" t="inlineStr">
        <is>
          <t>INE758E01017</t>
        </is>
      </c>
      <c r="C43" s="30" t="inlineStr">
        <is>
          <t>Finance</t>
        </is>
      </c>
      <c r="D43" s="13" t="n">
        <v>4702</v>
      </c>
      <c r="E43" s="14" t="n">
        <v>13.87</v>
      </c>
      <c r="F43" s="15" t="n">
        <v>0.0081</v>
      </c>
      <c r="G43" s="15" t="n"/>
    </row>
    <row r="44">
      <c r="A44" s="12" t="inlineStr">
        <is>
          <t>Trent Ltd.</t>
        </is>
      </c>
      <c r="B44" s="30" t="inlineStr">
        <is>
          <t>INE849A01020</t>
        </is>
      </c>
      <c r="C44" s="30" t="inlineStr">
        <is>
          <t>Retailing</t>
        </is>
      </c>
      <c r="D44" s="13" t="n">
        <v>318</v>
      </c>
      <c r="E44" s="14" t="n">
        <v>13.61</v>
      </c>
      <c r="F44" s="15" t="n">
        <v>0.007900000000000001</v>
      </c>
      <c r="G44" s="15" t="n"/>
    </row>
    <row r="45">
      <c r="A45" s="12" t="inlineStr">
        <is>
          <t>Oil &amp; Natural Gas Corporation Ltd.</t>
        </is>
      </c>
      <c r="B45" s="30" t="inlineStr">
        <is>
          <t>INE213A01029</t>
        </is>
      </c>
      <c r="C45" s="30" t="inlineStr">
        <is>
          <t>Oil</t>
        </is>
      </c>
      <c r="D45" s="13" t="n">
        <v>5573</v>
      </c>
      <c r="E45" s="14" t="n">
        <v>13.4</v>
      </c>
      <c r="F45" s="15" t="n">
        <v>0.0078</v>
      </c>
      <c r="G45" s="15" t="n"/>
    </row>
    <row r="46">
      <c r="A46" s="12" t="inlineStr">
        <is>
          <t>Nestle India Ltd.</t>
        </is>
      </c>
      <c r="B46" s="30" t="inlineStr">
        <is>
          <t>INE239A01024</t>
        </is>
      </c>
      <c r="C46" s="30" t="inlineStr">
        <is>
          <t>Food Products</t>
        </is>
      </c>
      <c r="D46" s="13" t="n">
        <v>1029</v>
      </c>
      <c r="E46" s="14" t="n">
        <v>13.25</v>
      </c>
      <c r="F46" s="15" t="n">
        <v>0.0077</v>
      </c>
      <c r="G46" s="15" t="n"/>
    </row>
    <row r="47">
      <c r="A47" s="12" t="inlineStr">
        <is>
          <t>SBI Life Insurance Company Ltd.</t>
        </is>
      </c>
      <c r="B47" s="30" t="inlineStr">
        <is>
          <t>INE123W01016</t>
        </is>
      </c>
      <c r="C47" s="30" t="inlineStr">
        <is>
          <t>Insurance</t>
        </is>
      </c>
      <c r="D47" s="13" t="n">
        <v>644</v>
      </c>
      <c r="E47" s="14" t="n">
        <v>13.1</v>
      </c>
      <c r="F47" s="15" t="n">
        <v>0.0076</v>
      </c>
      <c r="G47" s="15" t="n"/>
    </row>
    <row r="48">
      <c r="A48" s="12" t="inlineStr">
        <is>
          <t>Coal India Ltd.</t>
        </is>
      </c>
      <c r="B48" s="30" t="inlineStr">
        <is>
          <t>INE522F01014</t>
        </is>
      </c>
      <c r="C48" s="30" t="inlineStr">
        <is>
          <t>Consumable Fuels</t>
        </is>
      </c>
      <c r="D48" s="13" t="n">
        <v>3258</v>
      </c>
      <c r="E48" s="14" t="n">
        <v>13</v>
      </c>
      <c r="F48" s="15" t="n">
        <v>0.0076</v>
      </c>
      <c r="G48" s="15" t="n"/>
    </row>
    <row r="49">
      <c r="A49" s="12" t="inlineStr">
        <is>
          <t>Cipla Ltd.</t>
        </is>
      </c>
      <c r="B49" s="30" t="inlineStr">
        <is>
          <t>INE059A01026</t>
        </is>
      </c>
      <c r="C49" s="30" t="inlineStr">
        <is>
          <t>Pharmaceuticals &amp; Biotechnology</t>
        </is>
      </c>
      <c r="D49" s="13" t="n">
        <v>807</v>
      </c>
      <c r="E49" s="14" t="n">
        <v>12.2</v>
      </c>
      <c r="F49" s="15" t="n">
        <v>0.0071</v>
      </c>
      <c r="G49" s="15" t="n"/>
    </row>
    <row r="50">
      <c r="A50" s="12" t="inlineStr">
        <is>
          <t>HDFC Life Insurance Company Ltd.</t>
        </is>
      </c>
      <c r="B50" s="30" t="inlineStr">
        <is>
          <t>INE795G01014</t>
        </is>
      </c>
      <c r="C50" s="30" t="inlineStr">
        <is>
          <t>Insurance</t>
        </is>
      </c>
      <c r="D50" s="13" t="n">
        <v>1540</v>
      </c>
      <c r="E50" s="14" t="n">
        <v>11.55</v>
      </c>
      <c r="F50" s="15" t="n">
        <v>0.0067</v>
      </c>
      <c r="G50" s="15" t="n"/>
    </row>
    <row r="51">
      <c r="A51" s="12" t="inlineStr">
        <is>
          <t>Tata Consumer Products Ltd.</t>
        </is>
      </c>
      <c r="B51" s="30" t="inlineStr">
        <is>
          <t>INE192A01025</t>
        </is>
      </c>
      <c r="C51" s="30" t="inlineStr">
        <is>
          <t>Agricultural Food &amp; other Products</t>
        </is>
      </c>
      <c r="D51" s="13" t="n">
        <v>935</v>
      </c>
      <c r="E51" s="14" t="n">
        <v>11.15</v>
      </c>
      <c r="F51" s="15" t="n">
        <v>0.0065</v>
      </c>
      <c r="G51" s="15" t="n"/>
    </row>
    <row r="52">
      <c r="A52" s="12" t="inlineStr">
        <is>
          <t>Max Healthcare Institute Ltd.</t>
        </is>
      </c>
      <c r="B52" s="30" t="inlineStr">
        <is>
          <t>INE027H01010</t>
        </is>
      </c>
      <c r="C52" s="30" t="inlineStr">
        <is>
          <t>Healthcare Services</t>
        </is>
      </c>
      <c r="D52" s="13" t="n">
        <v>1067</v>
      </c>
      <c r="E52" s="14" t="n">
        <v>11.15</v>
      </c>
      <c r="F52" s="15" t="n">
        <v>0.0065</v>
      </c>
      <c r="G52" s="15" t="n"/>
    </row>
    <row r="53">
      <c r="A53" s="12" t="inlineStr">
        <is>
          <t>Dr. Reddy's Laboratories Ltd.</t>
        </is>
      </c>
      <c r="B53" s="30" t="inlineStr">
        <is>
          <t>INE089A01031</t>
        </is>
      </c>
      <c r="C53" s="30" t="inlineStr">
        <is>
          <t>Pharmaceuticals &amp; Biotechnology</t>
        </is>
      </c>
      <c r="D53" s="13" t="n">
        <v>874</v>
      </c>
      <c r="E53" s="14" t="n">
        <v>11.11</v>
      </c>
      <c r="F53" s="15" t="n">
        <v>0.0065</v>
      </c>
      <c r="G53" s="15" t="n"/>
    </row>
    <row r="54">
      <c r="A54" s="12" t="inlineStr">
        <is>
          <t>Tata Motors Passenger Vehicles Ltd.</t>
        </is>
      </c>
      <c r="B54" s="30" t="inlineStr">
        <is>
          <t>INE155A01022</t>
        </is>
      </c>
      <c r="C54" s="30" t="inlineStr">
        <is>
          <t>Automobiles</t>
        </is>
      </c>
      <c r="D54" s="13" t="n">
        <v>2998</v>
      </c>
      <c r="E54" s="14" t="n">
        <v>11.01</v>
      </c>
      <c r="F54" s="15" t="n">
        <v>0.0064</v>
      </c>
      <c r="G54" s="15" t="n"/>
    </row>
    <row r="55">
      <c r="A55" s="12" t="inlineStr">
        <is>
          <t>Wipro Ltd.</t>
        </is>
      </c>
      <c r="B55" s="30" t="inlineStr">
        <is>
          <t>INE075A01022</t>
        </is>
      </c>
      <c r="C55" s="30" t="inlineStr">
        <is>
          <t>IT - Software</t>
        </is>
      </c>
      <c r="D55" s="13" t="n">
        <v>4093</v>
      </c>
      <c r="E55" s="14" t="n">
        <v>10.78</v>
      </c>
      <c r="F55" s="15" t="n">
        <v>0.0063</v>
      </c>
      <c r="G55" s="15" t="n"/>
    </row>
    <row r="56">
      <c r="A56" s="12" t="inlineStr">
        <is>
          <t>Apollo Hospitals Enterprise Ltd.</t>
        </is>
      </c>
      <c r="B56" s="30" t="inlineStr">
        <is>
          <t>INE437A01024</t>
        </is>
      </c>
      <c r="C56" s="30" t="inlineStr">
        <is>
          <t>Healthcare Services</t>
        </is>
      </c>
      <c r="D56" s="13" t="n">
        <v>145</v>
      </c>
      <c r="E56" s="14" t="n">
        <v>10.21</v>
      </c>
      <c r="F56" s="15" t="n">
        <v>0.006</v>
      </c>
      <c r="G56" s="15" t="n"/>
    </row>
    <row r="57">
      <c r="A57" s="12" t="inlineStr">
        <is>
          <t>Adani Enterprises Ltd.</t>
        </is>
      </c>
      <c r="B57" s="30" t="inlineStr">
        <is>
          <t>INE423A01024</t>
        </is>
      </c>
      <c r="C57" s="30" t="inlineStr">
        <is>
          <t>Metals &amp; Minerals Trading</t>
        </is>
      </c>
      <c r="D57" s="13" t="n">
        <v>374</v>
      </c>
      <c r="E57" s="14" t="n">
        <v>8.380000000000001</v>
      </c>
      <c r="F57" s="15" t="n">
        <v>0.0049</v>
      </c>
      <c r="G57" s="15" t="n"/>
    </row>
    <row r="58">
      <c r="A58" s="12" t="inlineStr">
        <is>
          <t>KWALITY WALL'S INDIA LTD</t>
        </is>
      </c>
      <c r="B58" s="30" t="inlineStr">
        <is>
          <t>INE2KCE01013</t>
        </is>
      </c>
      <c r="C58" s="30" t="inlineStr">
        <is>
          <t>Food Products</t>
        </is>
      </c>
      <c r="D58" s="13" t="n">
        <v>1196</v>
      </c>
      <c r="E58" s="14" t="n">
        <v>0.48</v>
      </c>
      <c r="F58" s="15" t="n">
        <v>0.0003</v>
      </c>
      <c r="G58" s="15" t="n"/>
    </row>
    <row r="59">
      <c r="A59" s="16" t="inlineStr">
        <is>
          <t>Sub Total</t>
        </is>
      </c>
      <c r="B59" s="31" t="n"/>
      <c r="C59" s="31" t="n"/>
      <c r="D59" s="17" t="n"/>
      <c r="E59" s="27" t="n">
        <v>1708.98</v>
      </c>
      <c r="F59" s="28" t="n">
        <v>0.9965000000000001</v>
      </c>
      <c r="G59" s="20" t="n"/>
    </row>
    <row r="60">
      <c r="A60" s="12" t="n"/>
      <c r="B60" s="30" t="n"/>
      <c r="C60" s="30" t="n"/>
      <c r="D60" s="13" t="n"/>
      <c r="E60" s="14" t="n"/>
      <c r="F60" s="15" t="n"/>
      <c r="G60" s="15" t="n"/>
    </row>
    <row r="61">
      <c r="A61" s="21" t="inlineStr">
        <is>
          <t>TOTAL</t>
        </is>
      </c>
      <c r="B61" s="32" t="n"/>
      <c r="C61" s="32" t="n"/>
      <c r="D61" s="22" t="n"/>
      <c r="E61" s="37" t="n">
        <v>1708.98</v>
      </c>
      <c r="F61" s="38" t="n">
        <v>0.9965000000000001</v>
      </c>
      <c r="G61" s="20" t="n"/>
    </row>
    <row r="62">
      <c r="A62" s="12" t="n"/>
      <c r="B62" s="30" t="n"/>
      <c r="C62" s="30" t="n"/>
      <c r="D62" s="13" t="n"/>
      <c r="E62" s="14" t="n"/>
      <c r="F62" s="15" t="n"/>
      <c r="G62" s="15" t="n"/>
    </row>
    <row r="63">
      <c r="A63" s="12" t="n"/>
      <c r="B63" s="30" t="n"/>
      <c r="C63" s="30" t="n"/>
      <c r="D63" s="13" t="n"/>
      <c r="E63" s="14" t="n"/>
      <c r="F63" s="15" t="n"/>
      <c r="G63" s="15" t="n"/>
    </row>
    <row r="64">
      <c r="A64" s="16" t="inlineStr">
        <is>
          <t>TREPS / Reverse Repo</t>
        </is>
      </c>
      <c r="B64" s="30" t="n"/>
      <c r="C64" s="30" t="n"/>
      <c r="D64" s="13" t="n"/>
      <c r="E64" s="14" t="n"/>
      <c r="F64" s="15" t="n"/>
      <c r="G64" s="15" t="n"/>
    </row>
    <row r="65">
      <c r="A65" s="12" t="inlineStr">
        <is>
          <t>Clearing Corporation of India Ltd.</t>
        </is>
      </c>
      <c r="B65" s="30" t="n"/>
      <c r="C65" s="30" t="n"/>
      <c r="D65" s="13" t="n"/>
      <c r="E65" s="14" t="n">
        <v>1</v>
      </c>
      <c r="F65" s="15" t="n">
        <v>0.0005999999999999999</v>
      </c>
      <c r="G65" s="15" t="n">
        <v>0.053335</v>
      </c>
    </row>
    <row r="66">
      <c r="A66" s="16" t="inlineStr">
        <is>
          <t>Sub Total</t>
        </is>
      </c>
      <c r="B66" s="31" t="n"/>
      <c r="C66" s="31" t="n"/>
      <c r="D66" s="17" t="n"/>
      <c r="E66" s="37" t="n">
        <v>1</v>
      </c>
      <c r="F66" s="38" t="n">
        <v>0.0005999999999999999</v>
      </c>
      <c r="G66" s="20" t="n"/>
    </row>
    <row r="67">
      <c r="A67" s="12" t="n"/>
      <c r="B67" s="30" t="n"/>
      <c r="C67" s="30" t="n"/>
      <c r="D67" s="13" t="n"/>
      <c r="E67" s="14" t="n"/>
      <c r="F67" s="15" t="n"/>
      <c r="G67" s="15" t="n"/>
    </row>
    <row r="68">
      <c r="A68" s="21" t="inlineStr">
        <is>
          <t>TOTAL</t>
        </is>
      </c>
      <c r="B68" s="32" t="n"/>
      <c r="C68" s="32" t="n"/>
      <c r="D68" s="22" t="n"/>
      <c r="E68" s="18" t="n">
        <v>1</v>
      </c>
      <c r="F68" s="19" t="n">
        <v>0.0005999999999999999</v>
      </c>
      <c r="G68" s="20" t="n"/>
    </row>
    <row r="69">
      <c r="A69" s="12" t="inlineStr">
        <is>
          <t>Accrued Interest</t>
        </is>
      </c>
      <c r="B69" s="30" t="n"/>
      <c r="C69" s="30" t="n"/>
      <c r="D69" s="13" t="n"/>
      <c r="E69" s="14" t="n">
        <v>0.0001461</v>
      </c>
      <c r="F69" s="15" t="n">
        <v>0</v>
      </c>
      <c r="G69" s="15" t="n"/>
    </row>
    <row r="70">
      <c r="A70" s="12" t="inlineStr">
        <is>
          <t>Net Receivables/(Payables)</t>
        </is>
      </c>
      <c r="B70" s="30" t="n"/>
      <c r="C70" s="30" t="n"/>
      <c r="D70" s="13" t="n"/>
      <c r="E70" s="14" t="n">
        <v>5.0798539</v>
      </c>
      <c r="F70" s="15" t="n">
        <v>0.0029</v>
      </c>
      <c r="G70" s="15" t="n">
        <v>0.053335</v>
      </c>
    </row>
    <row r="71">
      <c r="A71" s="25" t="inlineStr">
        <is>
          <t>GRAND TOTAL</t>
        </is>
      </c>
      <c r="B71" s="33" t="n"/>
      <c r="C71" s="33" t="n"/>
      <c r="D71" s="26" t="n"/>
      <c r="E71" s="27" t="n">
        <v>1715.06</v>
      </c>
      <c r="F71" s="28" t="n">
        <v>1</v>
      </c>
      <c r="G71" s="28" t="n"/>
    </row>
    <row r="76">
      <c r="A76" s="74" t="inlineStr">
        <is>
          <t>Notes:</t>
        </is>
      </c>
    </row>
    <row r="77">
      <c r="A77" s="48" t="inlineStr">
        <is>
          <t>1. Security in default beyond its maturiy date</t>
        </is>
      </c>
      <c r="B77" s="34" t="inlineStr">
        <is>
          <t>NIL</t>
        </is>
      </c>
    </row>
    <row r="78">
      <c r="A78" t="inlineStr">
        <is>
          <t>2. NAV at the beginning of the period (Rs. per unit)</t>
        </is>
      </c>
    </row>
    <row r="79">
      <c r="A79" t="inlineStr">
        <is>
          <t>Plan /option (Face Value 26)</t>
        </is>
      </c>
      <c r="B79" t="inlineStr">
        <is>
          <t>As on</t>
        </is>
      </c>
      <c r="C79" t="inlineStr">
        <is>
          <t>As on</t>
        </is>
      </c>
    </row>
    <row r="80">
      <c r="B80" s="49" t="n">
        <v>45989</v>
      </c>
      <c r="C80" s="49" t="n">
        <v>46022</v>
      </c>
    </row>
    <row r="81">
      <c r="A81" t="inlineStr">
        <is>
          <t>Regular Plan  Growth Option</t>
        </is>
      </c>
      <c r="B81" t="n">
        <v>26.1819</v>
      </c>
      <c r="C81" t="n">
        <v>26.1069</v>
      </c>
    </row>
    <row r="83">
      <c r="A83" t="inlineStr">
        <is>
          <t xml:space="preserve">3. Total Dividend (Net) declared during the month </t>
        </is>
      </c>
      <c r="B83" s="34" t="inlineStr">
        <is>
          <t>NIL</t>
        </is>
      </c>
    </row>
    <row r="84">
      <c r="A84" t="inlineStr">
        <is>
          <t>4. Bonus was declared during the month</t>
        </is>
      </c>
      <c r="B84" s="34" t="inlineStr">
        <is>
          <t>NIL</t>
        </is>
      </c>
    </row>
    <row r="85" ht="29" customHeight="1">
      <c r="A85" s="48" t="inlineStr">
        <is>
          <t>5. Investment in Repo of Corporate Debt Securities during the month ended December 31, 2025</t>
        </is>
      </c>
      <c r="B85" s="34" t="inlineStr">
        <is>
          <t>NIL</t>
        </is>
      </c>
    </row>
    <row r="86" ht="29" customHeight="1">
      <c r="A86" s="48" t="inlineStr">
        <is>
          <t>6. Investment in foreign securities/ADRs/GDRs at the end of the month</t>
        </is>
      </c>
      <c r="B86" s="34" t="inlineStr">
        <is>
          <t>NIL</t>
        </is>
      </c>
    </row>
    <row r="87">
      <c r="A87" t="inlineStr">
        <is>
          <t>7. Portfolio Turnover Ratio</t>
        </is>
      </c>
      <c r="B87" s="51" t="n">
        <v>0.0003</v>
      </c>
    </row>
    <row r="88" ht="43.5" customHeight="1">
      <c r="A88" s="48" t="inlineStr">
        <is>
          <t>8. Total gross exposure to derivative instruments (excluding reversed positions) at the end of the month (Rs. in Lakhs)</t>
        </is>
      </c>
      <c r="B88" s="34" t="inlineStr">
        <is>
          <t>NIL</t>
        </is>
      </c>
    </row>
    <row r="89">
      <c r="B89" s="34" t="n"/>
    </row>
    <row r="90" ht="29" customHeight="1">
      <c r="A90" s="48" t="inlineStr">
        <is>
          <t>9. Margin Deposits includes Margin money placed on derivatives other than margin money placed with bank</t>
        </is>
      </c>
      <c r="B90" s="34" t="inlineStr">
        <is>
          <t>NIL</t>
        </is>
      </c>
    </row>
    <row r="91" ht="29" customHeight="1">
      <c r="A91" s="48" t="inlineStr">
        <is>
          <t>10. Value of investment made by other schemes under same management (Rs. In Lakhs)</t>
        </is>
      </c>
      <c r="B91" t="inlineStr">
        <is>
          <t>NIL</t>
        </is>
      </c>
    </row>
    <row r="92" ht="29" customHeight="1">
      <c r="A92" s="48" t="inlineStr">
        <is>
          <t>11. Number of instance of deviation In valuation of securities</t>
        </is>
      </c>
      <c r="B92" s="34" t="inlineStr">
        <is>
          <t>NIL</t>
        </is>
      </c>
    </row>
    <row r="93" ht="29" customHeight="1">
      <c r="A93" s="48" t="inlineStr">
        <is>
          <t>12. Total value and percentage of illiquid equity shares / securities</t>
        </is>
      </c>
      <c r="B93" s="34" t="inlineStr">
        <is>
          <t>NIL</t>
        </is>
      </c>
    </row>
    <row r="95" ht="70" customHeight="1">
      <c r="A95" s="76" t="inlineStr">
        <is>
          <t>Scheme Name</t>
        </is>
      </c>
      <c r="B95" s="76" t="inlineStr">
        <is>
          <t>Risk- O - Meter</t>
        </is>
      </c>
      <c r="C95" s="76" t="inlineStr">
        <is>
          <t>Benchmark of the Scheme</t>
        </is>
      </c>
      <c r="D95" s="76" t="inlineStr">
        <is>
          <t>Benchmark Risk-o-meter</t>
        </is>
      </c>
    </row>
    <row r="96" ht="70" customHeight="1">
      <c r="A96" s="76" t="inlineStr">
        <is>
          <t>Edelweiss Nifty 50 ETF</t>
        </is>
      </c>
      <c r="B96" s="76" t="n"/>
      <c r="C96" s="76" t="inlineStr">
        <is>
          <t>Nifty 50 TRI</t>
        </is>
      </c>
      <c r="D96" s="76" t="n"/>
      <c r="E9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7.xml><?xml version="1.0" encoding="utf-8"?>
<worksheet xmlns="http://schemas.openxmlformats.org/spreadsheetml/2006/main">
  <sheetPr>
    <outlinePr summaryBelow="1" summaryRight="1"/>
    <pageSetUpPr/>
  </sheetPr>
  <dimension ref="A1:G143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MID CAP FUND AS ON DECEMBER 31, 2025</t>
        </is>
      </c>
    </row>
    <row r="2" ht="35" customHeight="1">
      <c r="A2" s="75" t="inlineStr">
        <is>
          <t>(An open ended equity scheme predominantly investing in mid cap stocks)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Persistent Systems Ltd.</t>
        </is>
      </c>
      <c r="B8" s="30" t="inlineStr">
        <is>
          <t>INE262H01021</t>
        </is>
      </c>
      <c r="C8" s="30" t="inlineStr">
        <is>
          <t>IT - Software</t>
        </is>
      </c>
      <c r="D8" s="13" t="n">
        <v>637288</v>
      </c>
      <c r="E8" s="14" t="n">
        <v>39970.7</v>
      </c>
      <c r="F8" s="15" t="n">
        <v>0.0293</v>
      </c>
      <c r="G8" s="15" t="n"/>
    </row>
    <row r="9">
      <c r="A9" s="12" t="inlineStr">
        <is>
          <t>Coforge Ltd.</t>
        </is>
      </c>
      <c r="B9" s="30" t="inlineStr">
        <is>
          <t>INE591G01025</t>
        </is>
      </c>
      <c r="C9" s="30" t="inlineStr">
        <is>
          <t>IT - Software</t>
        </is>
      </c>
      <c r="D9" s="13" t="n">
        <v>1995149</v>
      </c>
      <c r="E9" s="14" t="n">
        <v>33179.33</v>
      </c>
      <c r="F9" s="15" t="n">
        <v>0.0243</v>
      </c>
      <c r="G9" s="15" t="n"/>
    </row>
    <row r="10">
      <c r="A10" s="12" t="inlineStr">
        <is>
          <t>Marico Ltd.</t>
        </is>
      </c>
      <c r="B10" s="30" t="inlineStr">
        <is>
          <t>INE196A01026</t>
        </is>
      </c>
      <c r="C10" s="30" t="inlineStr">
        <is>
          <t>Agricultural Food &amp; other Products</t>
        </is>
      </c>
      <c r="D10" s="13" t="n">
        <v>4344867</v>
      </c>
      <c r="E10" s="14" t="n">
        <v>32612.57</v>
      </c>
      <c r="F10" s="15" t="n">
        <v>0.0239</v>
      </c>
      <c r="G10" s="15" t="n"/>
    </row>
    <row r="11">
      <c r="A11" s="12" t="inlineStr">
        <is>
          <t>Multi Commodity Exchange Of India Ltd.</t>
        </is>
      </c>
      <c r="B11" s="30" t="inlineStr">
        <is>
          <t>INE745G01035</t>
        </is>
      </c>
      <c r="C11" s="30" t="inlineStr">
        <is>
          <t>Capital Markets</t>
        </is>
      </c>
      <c r="D11" s="13" t="n">
        <v>274589</v>
      </c>
      <c r="E11" s="14" t="n">
        <v>30578.23</v>
      </c>
      <c r="F11" s="15" t="n">
        <v>0.0224</v>
      </c>
      <c r="G11" s="15" t="n"/>
    </row>
    <row r="12">
      <c r="A12" s="12" t="inlineStr">
        <is>
          <t>BSE Ltd.</t>
        </is>
      </c>
      <c r="B12" s="30" t="inlineStr">
        <is>
          <t>INE118H01025</t>
        </is>
      </c>
      <c r="C12" s="30" t="inlineStr">
        <is>
          <t>Capital Markets</t>
        </is>
      </c>
      <c r="D12" s="13" t="n">
        <v>1145902</v>
      </c>
      <c r="E12" s="14" t="n">
        <v>30162.43</v>
      </c>
      <c r="F12" s="15" t="n">
        <v>0.0221</v>
      </c>
      <c r="G12" s="15" t="n"/>
    </row>
    <row r="13">
      <c r="A13" s="12" t="inlineStr">
        <is>
          <t>The Federal Bank Ltd.</t>
        </is>
      </c>
      <c r="B13" s="30" t="inlineStr">
        <is>
          <t>INE171A01029</t>
        </is>
      </c>
      <c r="C13" s="30" t="inlineStr">
        <is>
          <t>Banks</t>
        </is>
      </c>
      <c r="D13" s="13" t="n">
        <v>10970839</v>
      </c>
      <c r="E13" s="14" t="n">
        <v>29303.11</v>
      </c>
      <c r="F13" s="15" t="n">
        <v>0.0215</v>
      </c>
      <c r="G13" s="15" t="n"/>
    </row>
    <row r="14">
      <c r="A14" s="12" t="inlineStr">
        <is>
          <t>PB Fintech Ltd.</t>
        </is>
      </c>
      <c r="B14" s="30" t="inlineStr">
        <is>
          <t>INE417T01026</t>
        </is>
      </c>
      <c r="C14" s="30" t="inlineStr">
        <is>
          <t>Financial Technology (Fintech)</t>
        </is>
      </c>
      <c r="D14" s="13" t="n">
        <v>1559919</v>
      </c>
      <c r="E14" s="14" t="n">
        <v>28477.88</v>
      </c>
      <c r="F14" s="15" t="n">
        <v>0.0209</v>
      </c>
      <c r="G14" s="15" t="n"/>
    </row>
    <row r="15">
      <c r="A15" s="12" t="inlineStr">
        <is>
          <t>IDFC First Bank Ltd.</t>
        </is>
      </c>
      <c r="B15" s="30" t="inlineStr">
        <is>
          <t>INE092T01019</t>
        </is>
      </c>
      <c r="C15" s="30" t="inlineStr">
        <is>
          <t>Banks</t>
        </is>
      </c>
      <c r="D15" s="13" t="n">
        <v>32624448</v>
      </c>
      <c r="E15" s="14" t="n">
        <v>27929.79</v>
      </c>
      <c r="F15" s="15" t="n">
        <v>0.0205</v>
      </c>
      <c r="G15" s="15" t="n"/>
    </row>
    <row r="16">
      <c r="A16" s="12" t="inlineStr">
        <is>
          <t>UNO Minda Ltd.</t>
        </is>
      </c>
      <c r="B16" s="30" t="inlineStr">
        <is>
          <t>INE405E01023</t>
        </is>
      </c>
      <c r="C16" s="30" t="inlineStr">
        <is>
          <t>Auto Components</t>
        </is>
      </c>
      <c r="D16" s="13" t="n">
        <v>2008482</v>
      </c>
      <c r="E16" s="14" t="n">
        <v>25825.06</v>
      </c>
      <c r="F16" s="15" t="n">
        <v>0.0189</v>
      </c>
      <c r="G16" s="15" t="n"/>
    </row>
    <row r="17">
      <c r="A17" s="12" t="inlineStr">
        <is>
          <t>Indian Bank</t>
        </is>
      </c>
      <c r="B17" s="30" t="inlineStr">
        <is>
          <t>INE562A01011</t>
        </is>
      </c>
      <c r="C17" s="30" t="inlineStr">
        <is>
          <t>Banks</t>
        </is>
      </c>
      <c r="D17" s="13" t="n">
        <v>3059155</v>
      </c>
      <c r="E17" s="14" t="n">
        <v>25612.78</v>
      </c>
      <c r="F17" s="15" t="n">
        <v>0.0188</v>
      </c>
      <c r="G17" s="15" t="n"/>
    </row>
    <row r="18">
      <c r="A18" s="12" t="inlineStr">
        <is>
          <t>Max Healthcare Institute Ltd.</t>
        </is>
      </c>
      <c r="B18" s="30" t="inlineStr">
        <is>
          <t>INE027H01010</t>
        </is>
      </c>
      <c r="C18" s="30" t="inlineStr">
        <is>
          <t>Healthcare Services</t>
        </is>
      </c>
      <c r="D18" s="13" t="n">
        <v>2381238</v>
      </c>
      <c r="E18" s="14" t="n">
        <v>24886.32</v>
      </c>
      <c r="F18" s="15" t="n">
        <v>0.0182</v>
      </c>
      <c r="G18" s="15" t="n"/>
    </row>
    <row r="19">
      <c r="A19" s="12" t="inlineStr">
        <is>
          <t>APL Apollo Tubes Ltd.</t>
        </is>
      </c>
      <c r="B19" s="30" t="inlineStr">
        <is>
          <t>INE702C01027</t>
        </is>
      </c>
      <c r="C19" s="30" t="inlineStr">
        <is>
          <t>Industrial Products</t>
        </is>
      </c>
      <c r="D19" s="13" t="n">
        <v>1260408</v>
      </c>
      <c r="E19" s="14" t="n">
        <v>24124.21</v>
      </c>
      <c r="F19" s="15" t="n">
        <v>0.0177</v>
      </c>
      <c r="G19" s="15" t="n"/>
    </row>
    <row r="20">
      <c r="A20" s="12" t="inlineStr">
        <is>
          <t>Cummins India Ltd.</t>
        </is>
      </c>
      <c r="B20" s="30" t="inlineStr">
        <is>
          <t>INE298A01020</t>
        </is>
      </c>
      <c r="C20" s="30" t="inlineStr">
        <is>
          <t>Industrial Products</t>
        </is>
      </c>
      <c r="D20" s="13" t="n">
        <v>541360</v>
      </c>
      <c r="E20" s="14" t="n">
        <v>24006.07</v>
      </c>
      <c r="F20" s="15" t="n">
        <v>0.0176</v>
      </c>
      <c r="G20" s="15" t="n"/>
    </row>
    <row r="21">
      <c r="A21" s="12" t="inlineStr">
        <is>
          <t>Jindal Stainless Ltd.</t>
        </is>
      </c>
      <c r="B21" s="30" t="inlineStr">
        <is>
          <t>INE220G01021</t>
        </is>
      </c>
      <c r="C21" s="30" t="inlineStr">
        <is>
          <t>Ferrous Metals</t>
        </is>
      </c>
      <c r="D21" s="13" t="n">
        <v>2789814</v>
      </c>
      <c r="E21" s="14" t="n">
        <v>23413.51</v>
      </c>
      <c r="F21" s="15" t="n">
        <v>0.0172</v>
      </c>
      <c r="G21" s="15" t="n"/>
    </row>
    <row r="22">
      <c r="A22" s="12" t="inlineStr">
        <is>
          <t>Fortis Healthcare Ltd.</t>
        </is>
      </c>
      <c r="B22" s="30" t="inlineStr">
        <is>
          <t>INE061F01013</t>
        </is>
      </c>
      <c r="C22" s="30" t="inlineStr">
        <is>
          <t>Healthcare Services</t>
        </is>
      </c>
      <c r="D22" s="13" t="n">
        <v>2636686</v>
      </c>
      <c r="E22" s="14" t="n">
        <v>23308.3</v>
      </c>
      <c r="F22" s="15" t="n">
        <v>0.0171</v>
      </c>
      <c r="G22" s="15" t="n"/>
    </row>
    <row r="23">
      <c r="A23" s="12" t="inlineStr">
        <is>
          <t>AU Small Finance Bank Ltd.</t>
        </is>
      </c>
      <c r="B23" s="30" t="inlineStr">
        <is>
          <t>INE949L01017</t>
        </is>
      </c>
      <c r="C23" s="30" t="inlineStr">
        <is>
          <t>Banks</t>
        </is>
      </c>
      <c r="D23" s="13" t="n">
        <v>2302919</v>
      </c>
      <c r="E23" s="14" t="n">
        <v>22902.53</v>
      </c>
      <c r="F23" s="15" t="n">
        <v>0.0168</v>
      </c>
      <c r="G23" s="15" t="n"/>
    </row>
    <row r="24">
      <c r="A24" s="12" t="inlineStr">
        <is>
          <t>NMDC Ltd.</t>
        </is>
      </c>
      <c r="B24" s="30" t="inlineStr">
        <is>
          <t>INE584A01023</t>
        </is>
      </c>
      <c r="C24" s="30" t="inlineStr">
        <is>
          <t>Minerals &amp; Mining</t>
        </is>
      </c>
      <c r="D24" s="13" t="n">
        <v>27327363</v>
      </c>
      <c r="E24" s="14" t="n">
        <v>22728.17</v>
      </c>
      <c r="F24" s="15" t="n">
        <v>0.0167</v>
      </c>
      <c r="G24" s="15" t="n"/>
    </row>
    <row r="25">
      <c r="A25" s="12" t="inlineStr">
        <is>
          <t>SRF Ltd.</t>
        </is>
      </c>
      <c r="B25" s="30" t="inlineStr">
        <is>
          <t>INE647A01010</t>
        </is>
      </c>
      <c r="C25" s="30" t="inlineStr">
        <is>
          <t>Chemicals &amp; Petrochemicals</t>
        </is>
      </c>
      <c r="D25" s="13" t="n">
        <v>727720</v>
      </c>
      <c r="E25" s="14" t="n">
        <v>22377.39</v>
      </c>
      <c r="F25" s="15" t="n">
        <v>0.0164</v>
      </c>
      <c r="G25" s="15" t="n"/>
    </row>
    <row r="26">
      <c r="A26" s="12" t="inlineStr">
        <is>
          <t>Solar Industries India Ltd.</t>
        </is>
      </c>
      <c r="B26" s="30" t="inlineStr">
        <is>
          <t>INE343H01029</t>
        </is>
      </c>
      <c r="C26" s="30" t="inlineStr">
        <is>
          <t>Chemicals &amp; Petrochemicals</t>
        </is>
      </c>
      <c r="D26" s="13" t="n">
        <v>180547</v>
      </c>
      <c r="E26" s="14" t="n">
        <v>22120.62</v>
      </c>
      <c r="F26" s="15" t="n">
        <v>0.0162</v>
      </c>
      <c r="G26" s="15" t="n"/>
    </row>
    <row r="27">
      <c r="A27" s="12" t="inlineStr">
        <is>
          <t>Radico Khaitan Ltd.</t>
        </is>
      </c>
      <c r="B27" s="30" t="inlineStr">
        <is>
          <t>INE944F01028</t>
        </is>
      </c>
      <c r="C27" s="30" t="inlineStr">
        <is>
          <t>Beverages</t>
        </is>
      </c>
      <c r="D27" s="13" t="n">
        <v>667864</v>
      </c>
      <c r="E27" s="14" t="n">
        <v>22028.83</v>
      </c>
      <c r="F27" s="15" t="n">
        <v>0.0161</v>
      </c>
      <c r="G27" s="15" t="n"/>
    </row>
    <row r="28">
      <c r="A28" s="12" t="inlineStr">
        <is>
          <t>HDFC Asset Management Company Ltd.</t>
        </is>
      </c>
      <c r="B28" s="30" t="inlineStr">
        <is>
          <t>INE127D01025</t>
        </is>
      </c>
      <c r="C28" s="30" t="inlineStr">
        <is>
          <t>Capital Markets</t>
        </is>
      </c>
      <c r="D28" s="13" t="n">
        <v>817264</v>
      </c>
      <c r="E28" s="14" t="n">
        <v>21838.93</v>
      </c>
      <c r="F28" s="15" t="n">
        <v>0.016</v>
      </c>
      <c r="G28" s="15" t="n"/>
    </row>
    <row r="29">
      <c r="A29" s="12" t="inlineStr">
        <is>
          <t>Lupin Ltd.</t>
        </is>
      </c>
      <c r="B29" s="30" t="inlineStr">
        <is>
          <t>INE326A01037</t>
        </is>
      </c>
      <c r="C29" s="30" t="inlineStr">
        <is>
          <t>Pharmaceuticals &amp; Biotechnology</t>
        </is>
      </c>
      <c r="D29" s="13" t="n">
        <v>1031626</v>
      </c>
      <c r="E29" s="14" t="n">
        <v>21762.15</v>
      </c>
      <c r="F29" s="15" t="n">
        <v>0.0159</v>
      </c>
      <c r="G29" s="15" t="n"/>
    </row>
    <row r="30">
      <c r="A30" s="12" t="inlineStr">
        <is>
          <t>Sundaram Finance Ltd.</t>
        </is>
      </c>
      <c r="B30" s="30" t="inlineStr">
        <is>
          <t>INE660A01013</t>
        </is>
      </c>
      <c r="C30" s="30" t="inlineStr">
        <is>
          <t>Finance</t>
        </is>
      </c>
      <c r="D30" s="13" t="n">
        <v>411327</v>
      </c>
      <c r="E30" s="14" t="n">
        <v>21729.58</v>
      </c>
      <c r="F30" s="15" t="n">
        <v>0.0159</v>
      </c>
      <c r="G30" s="15" t="n"/>
    </row>
    <row r="31">
      <c r="A31" s="12" t="inlineStr">
        <is>
          <t>Max Financial Services Ltd.</t>
        </is>
      </c>
      <c r="B31" s="30" t="inlineStr">
        <is>
          <t>INE180A01020</t>
        </is>
      </c>
      <c r="C31" s="30" t="inlineStr">
        <is>
          <t>Insurance</t>
        </is>
      </c>
      <c r="D31" s="13" t="n">
        <v>1294178</v>
      </c>
      <c r="E31" s="14" t="n">
        <v>21636.07</v>
      </c>
      <c r="F31" s="15" t="n">
        <v>0.0159</v>
      </c>
      <c r="G31" s="15" t="n"/>
    </row>
    <row r="32">
      <c r="A32" s="12" t="inlineStr">
        <is>
          <t>Ashok Leyland Ltd.</t>
        </is>
      </c>
      <c r="B32" s="30" t="inlineStr">
        <is>
          <t>INE208A01029</t>
        </is>
      </c>
      <c r="C32" s="30" t="inlineStr">
        <is>
          <t>Agricultural, Commercial &amp; Construction Vehicles</t>
        </is>
      </c>
      <c r="D32" s="13" t="n">
        <v>11371601</v>
      </c>
      <c r="E32" s="14" t="n">
        <v>20376.77</v>
      </c>
      <c r="F32" s="15" t="n">
        <v>0.0149</v>
      </c>
      <c r="G32" s="15" t="n"/>
    </row>
    <row r="33">
      <c r="A33" s="12" t="inlineStr">
        <is>
          <t>Jubilant Foodworks Ltd.</t>
        </is>
      </c>
      <c r="B33" s="30" t="inlineStr">
        <is>
          <t>INE797F01020</t>
        </is>
      </c>
      <c r="C33" s="30" t="inlineStr">
        <is>
          <t>Leisure Services</t>
        </is>
      </c>
      <c r="D33" s="13" t="n">
        <v>3435750</v>
      </c>
      <c r="E33" s="14" t="n">
        <v>19192.1</v>
      </c>
      <c r="F33" s="15" t="n">
        <v>0.0141</v>
      </c>
      <c r="G33" s="15" t="n"/>
    </row>
    <row r="34">
      <c r="A34" s="12" t="inlineStr">
        <is>
          <t>Muthoot Finance Ltd.</t>
        </is>
      </c>
      <c r="B34" s="30" t="inlineStr">
        <is>
          <t>INE414G01012</t>
        </is>
      </c>
      <c r="C34" s="30" t="inlineStr">
        <is>
          <t>Finance</t>
        </is>
      </c>
      <c r="D34" s="13" t="n">
        <v>498658</v>
      </c>
      <c r="E34" s="14" t="n">
        <v>19007.35</v>
      </c>
      <c r="F34" s="15" t="n">
        <v>0.0139</v>
      </c>
      <c r="G34" s="15" t="n"/>
    </row>
    <row r="35">
      <c r="A35" s="12" t="inlineStr">
        <is>
          <t>KEI Industries Ltd.</t>
        </is>
      </c>
      <c r="B35" s="30" t="inlineStr">
        <is>
          <t>INE878B01027</t>
        </is>
      </c>
      <c r="C35" s="30" t="inlineStr">
        <is>
          <t>Industrial Products</t>
        </is>
      </c>
      <c r="D35" s="13" t="n">
        <v>419838</v>
      </c>
      <c r="E35" s="14" t="n">
        <v>18725.61</v>
      </c>
      <c r="F35" s="15" t="n">
        <v>0.0137</v>
      </c>
      <c r="G35" s="15" t="n"/>
    </row>
    <row r="36">
      <c r="A36" s="12" t="inlineStr">
        <is>
          <t>Vishal Mega Mart Ltd</t>
        </is>
      </c>
      <c r="B36" s="30" t="inlineStr">
        <is>
          <t>INE01EA01019</t>
        </is>
      </c>
      <c r="C36" s="30" t="inlineStr">
        <is>
          <t>Retailing</t>
        </is>
      </c>
      <c r="D36" s="13" t="n">
        <v>13703652</v>
      </c>
      <c r="E36" s="14" t="n">
        <v>18687.67</v>
      </c>
      <c r="F36" s="15" t="n">
        <v>0.0137</v>
      </c>
      <c r="G36" s="15" t="n"/>
    </row>
    <row r="37">
      <c r="A37" s="12" t="inlineStr">
        <is>
          <t>Mahindra &amp; Mahindra Financial Services Ltd</t>
        </is>
      </c>
      <c r="B37" s="30" t="inlineStr">
        <is>
          <t>INE774D01024</t>
        </is>
      </c>
      <c r="C37" s="30" t="inlineStr">
        <is>
          <t>Finance</t>
        </is>
      </c>
      <c r="D37" s="13" t="n">
        <v>4582209</v>
      </c>
      <c r="E37" s="14" t="n">
        <v>18466.3</v>
      </c>
      <c r="F37" s="15" t="n">
        <v>0.0135</v>
      </c>
      <c r="G37" s="15" t="n"/>
    </row>
    <row r="38">
      <c r="A38" s="12" t="inlineStr">
        <is>
          <t>Canara Bank</t>
        </is>
      </c>
      <c r="B38" s="30" t="inlineStr">
        <is>
          <t>INE476A01022</t>
        </is>
      </c>
      <c r="C38" s="30" t="inlineStr">
        <is>
          <t>Banks</t>
        </is>
      </c>
      <c r="D38" s="13" t="n">
        <v>10814505</v>
      </c>
      <c r="E38" s="14" t="n">
        <v>16752.75</v>
      </c>
      <c r="F38" s="15" t="n">
        <v>0.0123</v>
      </c>
      <c r="G38" s="15" t="n"/>
    </row>
    <row r="39">
      <c r="A39" s="12" t="inlineStr">
        <is>
          <t>CG Power and Industrial Solutions Ltd.</t>
        </is>
      </c>
      <c r="B39" s="30" t="inlineStr">
        <is>
          <t>INE067A01029</t>
        </is>
      </c>
      <c r="C39" s="30" t="inlineStr">
        <is>
          <t>Electrical Equipment</t>
        </is>
      </c>
      <c r="D39" s="13" t="n">
        <v>2575145</v>
      </c>
      <c r="E39" s="14" t="n">
        <v>16684.36</v>
      </c>
      <c r="F39" s="15" t="n">
        <v>0.0122</v>
      </c>
      <c r="G39" s="15" t="n"/>
    </row>
    <row r="40">
      <c r="A40" s="12" t="inlineStr">
        <is>
          <t>Page Industries Ltd.</t>
        </is>
      </c>
      <c r="B40" s="30" t="inlineStr">
        <is>
          <t>INE761H01022</t>
        </is>
      </c>
      <c r="C40" s="30" t="inlineStr">
        <is>
          <t>Textiles &amp; Apparels</t>
        </is>
      </c>
      <c r="D40" s="13" t="n">
        <v>45537</v>
      </c>
      <c r="E40" s="14" t="n">
        <v>16413.81</v>
      </c>
      <c r="F40" s="15" t="n">
        <v>0.012</v>
      </c>
      <c r="G40" s="15" t="n"/>
    </row>
    <row r="41">
      <c r="A41" s="12" t="inlineStr">
        <is>
          <t>L&amp;T Finance Ltd.</t>
        </is>
      </c>
      <c r="B41" s="30" t="inlineStr">
        <is>
          <t>INE498L01015</t>
        </is>
      </c>
      <c r="C41" s="30" t="inlineStr">
        <is>
          <t>Finance</t>
        </is>
      </c>
      <c r="D41" s="13" t="n">
        <v>5161683</v>
      </c>
      <c r="E41" s="14" t="n">
        <v>16308.34</v>
      </c>
      <c r="F41" s="15" t="n">
        <v>0.0119</v>
      </c>
      <c r="G41" s="15" t="n"/>
    </row>
    <row r="42">
      <c r="A42" s="12" t="inlineStr">
        <is>
          <t>Hindustan Petroleum Corporation Ltd.</t>
        </is>
      </c>
      <c r="B42" s="30" t="inlineStr">
        <is>
          <t>INE094A01015</t>
        </is>
      </c>
      <c r="C42" s="30" t="inlineStr">
        <is>
          <t>Petroleum Products</t>
        </is>
      </c>
      <c r="D42" s="13" t="n">
        <v>3238439</v>
      </c>
      <c r="E42" s="14" t="n">
        <v>16161.43</v>
      </c>
      <c r="F42" s="15" t="n">
        <v>0.0118</v>
      </c>
      <c r="G42" s="15" t="n"/>
    </row>
    <row r="43">
      <c r="A43" s="12" t="inlineStr">
        <is>
          <t>IPCA Laboratories Ltd.</t>
        </is>
      </c>
      <c r="B43" s="30" t="inlineStr">
        <is>
          <t>INE571A01038</t>
        </is>
      </c>
      <c r="C43" s="30" t="inlineStr">
        <is>
          <t>Pharmaceuticals &amp; Biotechnology</t>
        </is>
      </c>
      <c r="D43" s="13" t="n">
        <v>1137434</v>
      </c>
      <c r="E43" s="14" t="n">
        <v>16139.05</v>
      </c>
      <c r="F43" s="15" t="n">
        <v>0.0118</v>
      </c>
      <c r="G43" s="15" t="n"/>
    </row>
    <row r="44">
      <c r="A44" s="12" t="inlineStr">
        <is>
          <t>JK Cement Ltd.</t>
        </is>
      </c>
      <c r="B44" s="30" t="inlineStr">
        <is>
          <t>INE823G01014</t>
        </is>
      </c>
      <c r="C44" s="30" t="inlineStr">
        <is>
          <t>Cement &amp; Cement Products</t>
        </is>
      </c>
      <c r="D44" s="13" t="n">
        <v>283008</v>
      </c>
      <c r="E44" s="14" t="n">
        <v>15653.17</v>
      </c>
      <c r="F44" s="15" t="n">
        <v>0.0115</v>
      </c>
      <c r="G44" s="15" t="n"/>
    </row>
    <row r="45">
      <c r="A45" s="12" t="inlineStr">
        <is>
          <t>Creditaccess Grameen Ltd.</t>
        </is>
      </c>
      <c r="B45" s="30" t="inlineStr">
        <is>
          <t>INE741K01010</t>
        </is>
      </c>
      <c r="C45" s="30" t="inlineStr">
        <is>
          <t>Finance</t>
        </is>
      </c>
      <c r="D45" s="13" t="n">
        <v>1201360</v>
      </c>
      <c r="E45" s="14" t="n">
        <v>15300.52</v>
      </c>
      <c r="F45" s="15" t="n">
        <v>0.0112</v>
      </c>
      <c r="G45" s="15" t="n"/>
    </row>
    <row r="46">
      <c r="A46" s="12" t="inlineStr">
        <is>
          <t>City Union Bank Ltd.</t>
        </is>
      </c>
      <c r="B46" s="30" t="inlineStr">
        <is>
          <t>INE491A01021</t>
        </is>
      </c>
      <c r="C46" s="30" t="inlineStr">
        <is>
          <t>Banks</t>
        </is>
      </c>
      <c r="D46" s="13" t="n">
        <v>5239935</v>
      </c>
      <c r="E46" s="14" t="n">
        <v>15237.73</v>
      </c>
      <c r="F46" s="15" t="n">
        <v>0.0112</v>
      </c>
      <c r="G46" s="15" t="n"/>
    </row>
    <row r="47">
      <c r="A47" s="12" t="inlineStr">
        <is>
          <t>Bharat Electronics Ltd.</t>
        </is>
      </c>
      <c r="B47" s="30" t="inlineStr">
        <is>
          <t>INE263A01024</t>
        </is>
      </c>
      <c r="C47" s="30" t="inlineStr">
        <is>
          <t>Aerospace &amp; Defense</t>
        </is>
      </c>
      <c r="D47" s="13" t="n">
        <v>3761837</v>
      </c>
      <c r="E47" s="14" t="n">
        <v>15032.3</v>
      </c>
      <c r="F47" s="15" t="n">
        <v>0.011</v>
      </c>
      <c r="G47" s="15" t="n"/>
    </row>
    <row r="48">
      <c r="A48" s="12" t="inlineStr">
        <is>
          <t>GE Vernova T&amp;D India Limited</t>
        </is>
      </c>
      <c r="B48" s="30" t="inlineStr">
        <is>
          <t>INE200A01026</t>
        </is>
      </c>
      <c r="C48" s="30" t="inlineStr">
        <is>
          <t>Electrical Equipment</t>
        </is>
      </c>
      <c r="D48" s="13" t="n">
        <v>479011</v>
      </c>
      <c r="E48" s="14" t="n">
        <v>15005.02</v>
      </c>
      <c r="F48" s="15" t="n">
        <v>0.011</v>
      </c>
      <c r="G48" s="15" t="n"/>
    </row>
    <row r="49">
      <c r="A49" s="12" t="inlineStr">
        <is>
          <t>The Phoenix Mills Ltd.</t>
        </is>
      </c>
      <c r="B49" s="30" t="inlineStr">
        <is>
          <t>INE211B01039</t>
        </is>
      </c>
      <c r="C49" s="30" t="inlineStr">
        <is>
          <t>Realty</t>
        </is>
      </c>
      <c r="D49" s="13" t="n">
        <v>803951</v>
      </c>
      <c r="E49" s="14" t="n">
        <v>14901.23</v>
      </c>
      <c r="F49" s="15" t="n">
        <v>0.0109</v>
      </c>
      <c r="G49" s="15" t="n"/>
    </row>
    <row r="50">
      <c r="A50" s="12" t="inlineStr">
        <is>
          <t>Endurance Technologies Ltd.</t>
        </is>
      </c>
      <c r="B50" s="30" t="inlineStr">
        <is>
          <t>INE913H01037</t>
        </is>
      </c>
      <c r="C50" s="30" t="inlineStr">
        <is>
          <t>Auto Components</t>
        </is>
      </c>
      <c r="D50" s="13" t="n">
        <v>567266</v>
      </c>
      <c r="E50" s="14" t="n">
        <v>14691.62</v>
      </c>
      <c r="F50" s="15" t="n">
        <v>0.0108</v>
      </c>
      <c r="G50" s="15" t="n"/>
    </row>
    <row r="51">
      <c r="A51" s="12" t="inlineStr">
        <is>
          <t>Swiggy Ltd.</t>
        </is>
      </c>
      <c r="B51" s="30" t="inlineStr">
        <is>
          <t>INE00H001014</t>
        </is>
      </c>
      <c r="C51" s="30" t="inlineStr">
        <is>
          <t>Retailing</t>
        </is>
      </c>
      <c r="D51" s="13" t="n">
        <v>3778702</v>
      </c>
      <c r="E51" s="14" t="n">
        <v>14595.24</v>
      </c>
      <c r="F51" s="15" t="n">
        <v>0.0107</v>
      </c>
      <c r="G51" s="15" t="n"/>
    </row>
    <row r="52">
      <c r="A52" s="12" t="inlineStr">
        <is>
          <t>Navin Fluorine International Ltd.</t>
        </is>
      </c>
      <c r="B52" s="30" t="inlineStr">
        <is>
          <t>INE048G01026</t>
        </is>
      </c>
      <c r="C52" s="30" t="inlineStr">
        <is>
          <t>Chemicals &amp; Petrochemicals</t>
        </is>
      </c>
      <c r="D52" s="13" t="n">
        <v>244609</v>
      </c>
      <c r="E52" s="14" t="n">
        <v>14480.85</v>
      </c>
      <c r="F52" s="15" t="n">
        <v>0.0106</v>
      </c>
      <c r="G52" s="15" t="n"/>
    </row>
    <row r="53">
      <c r="A53" s="12" t="inlineStr">
        <is>
          <t>Oil India Ltd.</t>
        </is>
      </c>
      <c r="B53" s="30" t="inlineStr">
        <is>
          <t>INE274J01014</t>
        </is>
      </c>
      <c r="C53" s="30" t="inlineStr">
        <is>
          <t>Oil</t>
        </is>
      </c>
      <c r="D53" s="13" t="n">
        <v>3406740</v>
      </c>
      <c r="E53" s="14" t="n">
        <v>14456.5</v>
      </c>
      <c r="F53" s="15" t="n">
        <v>0.0106</v>
      </c>
      <c r="G53" s="15" t="n"/>
    </row>
    <row r="54">
      <c r="A54" s="12" t="inlineStr">
        <is>
          <t>Bharat Forge Ltd.</t>
        </is>
      </c>
      <c r="B54" s="30" t="inlineStr">
        <is>
          <t>INE465A01025</t>
        </is>
      </c>
      <c r="C54" s="30" t="inlineStr">
        <is>
          <t>Auto Components</t>
        </is>
      </c>
      <c r="D54" s="13" t="n">
        <v>954906</v>
      </c>
      <c r="E54" s="14" t="n">
        <v>14040.94</v>
      </c>
      <c r="F54" s="15" t="n">
        <v>0.0103</v>
      </c>
      <c r="G54" s="15" t="n"/>
    </row>
    <row r="55">
      <c r="A55" s="12" t="inlineStr">
        <is>
          <t>LG Electronics India Ltd.</t>
        </is>
      </c>
      <c r="B55" s="30" t="inlineStr">
        <is>
          <t>INE324D01010</t>
        </is>
      </c>
      <c r="C55" s="30" t="inlineStr">
        <is>
          <t>Consumer Durables</t>
        </is>
      </c>
      <c r="D55" s="13" t="n">
        <v>914854</v>
      </c>
      <c r="E55" s="14" t="n">
        <v>13918.59</v>
      </c>
      <c r="F55" s="15" t="n">
        <v>0.0102</v>
      </c>
      <c r="G55" s="15" t="n"/>
    </row>
    <row r="56">
      <c r="A56" s="12" t="inlineStr">
        <is>
          <t>Bharti Hexacom Ltd.</t>
        </is>
      </c>
      <c r="B56" s="30" t="inlineStr">
        <is>
          <t>INE343G01021</t>
        </is>
      </c>
      <c r="C56" s="30" t="inlineStr">
        <is>
          <t>Telecom - Services</t>
        </is>
      </c>
      <c r="D56" s="13" t="n">
        <v>749856</v>
      </c>
      <c r="E56" s="14" t="n">
        <v>13660.13</v>
      </c>
      <c r="F56" s="15" t="n">
        <v>0.01</v>
      </c>
      <c r="G56" s="15" t="n"/>
    </row>
    <row r="57">
      <c r="A57" s="12" t="inlineStr">
        <is>
          <t>Prestige Estates Projects Ltd.</t>
        </is>
      </c>
      <c r="B57" s="30" t="inlineStr">
        <is>
          <t>INE811K01011</t>
        </is>
      </c>
      <c r="C57" s="30" t="inlineStr">
        <is>
          <t>Realty</t>
        </is>
      </c>
      <c r="D57" s="13" t="n">
        <v>847491</v>
      </c>
      <c r="E57" s="14" t="n">
        <v>13515.79</v>
      </c>
      <c r="F57" s="15" t="n">
        <v>0.009900000000000001</v>
      </c>
      <c r="G57" s="15" t="n"/>
    </row>
    <row r="58">
      <c r="A58" s="12" t="inlineStr">
        <is>
          <t>Mankind Pharma Ltd.</t>
        </is>
      </c>
      <c r="B58" s="30" t="inlineStr">
        <is>
          <t>INE634S01028</t>
        </is>
      </c>
      <c r="C58" s="30" t="inlineStr">
        <is>
          <t>Pharmaceuticals &amp; Biotechnology</t>
        </is>
      </c>
      <c r="D58" s="13" t="n">
        <v>583947</v>
      </c>
      <c r="E58" s="14" t="n">
        <v>12826.4</v>
      </c>
      <c r="F58" s="15" t="n">
        <v>0.0094</v>
      </c>
      <c r="G58" s="15" t="n"/>
    </row>
    <row r="59">
      <c r="A59" s="12" t="inlineStr">
        <is>
          <t>The Indian Hotels Company Ltd.</t>
        </is>
      </c>
      <c r="B59" s="30" t="inlineStr">
        <is>
          <t>INE053A01029</t>
        </is>
      </c>
      <c r="C59" s="30" t="inlineStr">
        <is>
          <t>Leisure Services</t>
        </is>
      </c>
      <c r="D59" s="13" t="n">
        <v>1728527</v>
      </c>
      <c r="E59" s="14" t="n">
        <v>12771.22</v>
      </c>
      <c r="F59" s="15" t="n">
        <v>0.0094</v>
      </c>
      <c r="G59" s="15" t="n"/>
    </row>
    <row r="60">
      <c r="A60" s="12" t="inlineStr">
        <is>
          <t>Karur Vysya Bank Ltd.</t>
        </is>
      </c>
      <c r="B60" s="30" t="inlineStr">
        <is>
          <t>INE036D01028</t>
        </is>
      </c>
      <c r="C60" s="30" t="inlineStr">
        <is>
          <t>Banks</t>
        </is>
      </c>
      <c r="D60" s="13" t="n">
        <v>4575955</v>
      </c>
      <c r="E60" s="14" t="n">
        <v>12072.74</v>
      </c>
      <c r="F60" s="15" t="n">
        <v>0.008800000000000001</v>
      </c>
      <c r="G60" s="15" t="n"/>
    </row>
    <row r="61">
      <c r="A61" s="12" t="inlineStr">
        <is>
          <t>Dixon Technologies (India) Ltd.</t>
        </is>
      </c>
      <c r="B61" s="30" t="inlineStr">
        <is>
          <t>INE935N01020</t>
        </is>
      </c>
      <c r="C61" s="30" t="inlineStr">
        <is>
          <t>Consumer Durables</t>
        </is>
      </c>
      <c r="D61" s="13" t="n">
        <v>98730</v>
      </c>
      <c r="E61" s="14" t="n">
        <v>11948.3</v>
      </c>
      <c r="F61" s="15" t="n">
        <v>0.008800000000000001</v>
      </c>
      <c r="G61" s="15" t="n"/>
    </row>
    <row r="62">
      <c r="A62" s="12" t="inlineStr">
        <is>
          <t>KFIN Technologies Ltd.</t>
        </is>
      </c>
      <c r="B62" s="30" t="inlineStr">
        <is>
          <t>INE138Y01010</t>
        </is>
      </c>
      <c r="C62" s="30" t="inlineStr">
        <is>
          <t>Capital Markets</t>
        </is>
      </c>
      <c r="D62" s="13" t="n">
        <v>1075349</v>
      </c>
      <c r="E62" s="14" t="n">
        <v>11635.28</v>
      </c>
      <c r="F62" s="15" t="n">
        <v>0.008500000000000001</v>
      </c>
      <c r="G62" s="15" t="n"/>
    </row>
    <row r="63">
      <c r="A63" s="12" t="inlineStr">
        <is>
          <t>Escorts Kubota Ltd.</t>
        </is>
      </c>
      <c r="B63" s="30" t="inlineStr">
        <is>
          <t>INE042A01014</t>
        </is>
      </c>
      <c r="C63" s="30" t="inlineStr">
        <is>
          <t>Agricultural, Commercial &amp; Construction Vehicles</t>
        </is>
      </c>
      <c r="D63" s="13" t="n">
        <v>306407</v>
      </c>
      <c r="E63" s="14" t="n">
        <v>11397.73</v>
      </c>
      <c r="F63" s="15" t="n">
        <v>0.0083</v>
      </c>
      <c r="G63" s="15" t="n"/>
    </row>
    <row r="64">
      <c r="A64" s="12" t="inlineStr">
        <is>
          <t>HDB Financial Services Ltd.</t>
        </is>
      </c>
      <c r="B64" s="30" t="inlineStr">
        <is>
          <t>INE756I01012</t>
        </is>
      </c>
      <c r="C64" s="30" t="inlineStr">
        <is>
          <t>Finance</t>
        </is>
      </c>
      <c r="D64" s="13" t="n">
        <v>1476124</v>
      </c>
      <c r="E64" s="14" t="n">
        <v>11300.47</v>
      </c>
      <c r="F64" s="15" t="n">
        <v>0.0083</v>
      </c>
      <c r="G64" s="15" t="n"/>
    </row>
    <row r="65">
      <c r="A65" s="12" t="inlineStr">
        <is>
          <t>TVS Motor Company Ltd.</t>
        </is>
      </c>
      <c r="B65" s="30" t="inlineStr">
        <is>
          <t>INE494B01023</t>
        </is>
      </c>
      <c r="C65" s="30" t="inlineStr">
        <is>
          <t>Automobiles</t>
        </is>
      </c>
      <c r="D65" s="13" t="n">
        <v>303279</v>
      </c>
      <c r="E65" s="14" t="n">
        <v>11281.37</v>
      </c>
      <c r="F65" s="15" t="n">
        <v>0.0083</v>
      </c>
      <c r="G65" s="15" t="n"/>
    </row>
    <row r="66">
      <c r="A66" s="12" t="inlineStr">
        <is>
          <t>Bikaji Foods International Ltd.</t>
        </is>
      </c>
      <c r="B66" s="30" t="inlineStr">
        <is>
          <t>INE00E101023</t>
        </is>
      </c>
      <c r="C66" s="30" t="inlineStr">
        <is>
          <t>Food Products</t>
        </is>
      </c>
      <c r="D66" s="13" t="n">
        <v>1461573</v>
      </c>
      <c r="E66" s="14" t="n">
        <v>10958.87</v>
      </c>
      <c r="F66" s="15" t="n">
        <v>0.008</v>
      </c>
      <c r="G66" s="15" t="n"/>
    </row>
    <row r="67">
      <c r="A67" s="12" t="inlineStr">
        <is>
          <t>Ajanta Pharma Ltd.</t>
        </is>
      </c>
      <c r="B67" s="30" t="inlineStr">
        <is>
          <t>INE031B01049</t>
        </is>
      </c>
      <c r="C67" s="30" t="inlineStr">
        <is>
          <t>Pharmaceuticals &amp; Biotechnology</t>
        </is>
      </c>
      <c r="D67" s="13" t="n">
        <v>375984</v>
      </c>
      <c r="E67" s="14" t="n">
        <v>10410.62</v>
      </c>
      <c r="F67" s="15" t="n">
        <v>0.0076</v>
      </c>
      <c r="G67" s="15" t="n"/>
    </row>
    <row r="68">
      <c r="A68" s="12" t="inlineStr">
        <is>
          <t>Schaeffler India Ltd.</t>
        </is>
      </c>
      <c r="B68" s="30" t="inlineStr">
        <is>
          <t>INE513A01022</t>
        </is>
      </c>
      <c r="C68" s="30" t="inlineStr">
        <is>
          <t>Auto Components</t>
        </is>
      </c>
      <c r="D68" s="13" t="n">
        <v>256196</v>
      </c>
      <c r="E68" s="14" t="n">
        <v>9937.84</v>
      </c>
      <c r="F68" s="15" t="n">
        <v>0.0073</v>
      </c>
      <c r="G68" s="15" t="n"/>
    </row>
    <row r="69">
      <c r="A69" s="12" t="inlineStr">
        <is>
          <t>Cholamandalam Investment &amp; Finance Company Ltd.</t>
        </is>
      </c>
      <c r="B69" s="30" t="inlineStr">
        <is>
          <t>INE121A01024</t>
        </is>
      </c>
      <c r="C69" s="30" t="inlineStr">
        <is>
          <t>Finance</t>
        </is>
      </c>
      <c r="D69" s="13" t="n">
        <v>570429</v>
      </c>
      <c r="E69" s="14" t="n">
        <v>9709.84</v>
      </c>
      <c r="F69" s="15" t="n">
        <v>0.0071</v>
      </c>
      <c r="G69" s="15" t="n"/>
    </row>
    <row r="70">
      <c r="A70" s="12" t="inlineStr">
        <is>
          <t>Vodafone Idea Ltd.</t>
        </is>
      </c>
      <c r="B70" s="30" t="inlineStr">
        <is>
          <t>INE669E01016</t>
        </is>
      </c>
      <c r="C70" s="30" t="inlineStr">
        <is>
          <t>Telecom - Services</t>
        </is>
      </c>
      <c r="D70" s="13" t="n">
        <v>88513555</v>
      </c>
      <c r="E70" s="14" t="n">
        <v>9524.059999999999</v>
      </c>
      <c r="F70" s="15" t="n">
        <v>0.007</v>
      </c>
      <c r="G70" s="15" t="n"/>
    </row>
    <row r="71">
      <c r="A71" s="12" t="inlineStr">
        <is>
          <t>Indus Towers Ltd.</t>
        </is>
      </c>
      <c r="B71" s="30" t="inlineStr">
        <is>
          <t>INE121J01017</t>
        </is>
      </c>
      <c r="C71" s="30" t="inlineStr">
        <is>
          <t>Telecom - Services</t>
        </is>
      </c>
      <c r="D71" s="13" t="n">
        <v>2261142</v>
      </c>
      <c r="E71" s="14" t="n">
        <v>9468.530000000001</v>
      </c>
      <c r="F71" s="15" t="n">
        <v>0.0069</v>
      </c>
      <c r="G71" s="15" t="n"/>
    </row>
    <row r="72">
      <c r="A72" s="12" t="inlineStr">
        <is>
          <t>Sumitomo Chemical India Ltd.</t>
        </is>
      </c>
      <c r="B72" s="30" t="inlineStr">
        <is>
          <t>INE258G01013</t>
        </is>
      </c>
      <c r="C72" s="30" t="inlineStr">
        <is>
          <t>Fertilizers &amp; Agrochemicals</t>
        </is>
      </c>
      <c r="D72" s="13" t="n">
        <v>1947975</v>
      </c>
      <c r="E72" s="14" t="n">
        <v>9174.959999999999</v>
      </c>
      <c r="F72" s="15" t="n">
        <v>0.0067</v>
      </c>
      <c r="G72" s="15" t="n"/>
    </row>
    <row r="73">
      <c r="A73" s="12" t="inlineStr">
        <is>
          <t>Mphasis Ltd.</t>
        </is>
      </c>
      <c r="B73" s="30" t="inlineStr">
        <is>
          <t>INE356A01018</t>
        </is>
      </c>
      <c r="C73" s="30" t="inlineStr">
        <is>
          <t>IT - Software</t>
        </is>
      </c>
      <c r="D73" s="13" t="n">
        <v>321662</v>
      </c>
      <c r="E73" s="14" t="n">
        <v>8978.23</v>
      </c>
      <c r="F73" s="15" t="n">
        <v>0.0066</v>
      </c>
      <c r="G73" s="15" t="n"/>
    </row>
    <row r="74">
      <c r="A74" s="12" t="inlineStr">
        <is>
          <t>CEAT Ltd.</t>
        </is>
      </c>
      <c r="B74" s="30" t="inlineStr">
        <is>
          <t>INE482A01020</t>
        </is>
      </c>
      <c r="C74" s="30" t="inlineStr">
        <is>
          <t>Auto Components</t>
        </is>
      </c>
      <c r="D74" s="13" t="n">
        <v>226855</v>
      </c>
      <c r="E74" s="14" t="n">
        <v>8649.07</v>
      </c>
      <c r="F74" s="15" t="n">
        <v>0.0063</v>
      </c>
      <c r="G74" s="15" t="n"/>
    </row>
    <row r="75">
      <c r="A75" s="12" t="inlineStr">
        <is>
          <t>Firstsource Solutions Ltd.</t>
        </is>
      </c>
      <c r="B75" s="30" t="inlineStr">
        <is>
          <t>INE684F01012</t>
        </is>
      </c>
      <c r="C75" s="30" t="inlineStr">
        <is>
          <t>Commercial Services &amp; Supplies</t>
        </is>
      </c>
      <c r="D75" s="13" t="n">
        <v>2364675</v>
      </c>
      <c r="E75" s="14" t="n">
        <v>7940.58</v>
      </c>
      <c r="F75" s="15" t="n">
        <v>0.0058</v>
      </c>
      <c r="G75" s="15" t="n"/>
    </row>
    <row r="76">
      <c r="A76" s="12" t="inlineStr">
        <is>
          <t>Bharat Dynamics Ltd.</t>
        </is>
      </c>
      <c r="B76" s="30" t="inlineStr">
        <is>
          <t>INE171Z01026</t>
        </is>
      </c>
      <c r="C76" s="30" t="inlineStr">
        <is>
          <t>Aerospace &amp; Defense</t>
        </is>
      </c>
      <c r="D76" s="13" t="n">
        <v>531260</v>
      </c>
      <c r="E76" s="14" t="n">
        <v>7790.93</v>
      </c>
      <c r="F76" s="15" t="n">
        <v>0.0057</v>
      </c>
      <c r="G76" s="15" t="n"/>
    </row>
    <row r="77">
      <c r="A77" s="12" t="inlineStr">
        <is>
          <t>Ather Energy Ltd.</t>
        </is>
      </c>
      <c r="B77" s="30" t="inlineStr">
        <is>
          <t>INE0LEZ01016</t>
        </is>
      </c>
      <c r="C77" s="30" t="inlineStr">
        <is>
          <t>Automobiles</t>
        </is>
      </c>
      <c r="D77" s="13" t="n">
        <v>1013707</v>
      </c>
      <c r="E77" s="14" t="n">
        <v>7650.95</v>
      </c>
      <c r="F77" s="15" t="n">
        <v>0.0056</v>
      </c>
      <c r="G77" s="15" t="n"/>
    </row>
    <row r="78">
      <c r="A78" s="12" t="inlineStr">
        <is>
          <t>Torrent Power Ltd.</t>
        </is>
      </c>
      <c r="B78" s="30" t="inlineStr">
        <is>
          <t>INE813H01021</t>
        </is>
      </c>
      <c r="C78" s="30" t="inlineStr">
        <is>
          <t>Power</t>
        </is>
      </c>
      <c r="D78" s="13" t="n">
        <v>571572</v>
      </c>
      <c r="E78" s="14" t="n">
        <v>7468.73</v>
      </c>
      <c r="F78" s="15" t="n">
        <v>0.0055</v>
      </c>
      <c r="G78" s="15" t="n"/>
    </row>
    <row r="79">
      <c r="A79" s="12" t="inlineStr">
        <is>
          <t>360 One Wam Ltd.</t>
        </is>
      </c>
      <c r="B79" s="30" t="inlineStr">
        <is>
          <t>INE466L01038</t>
        </is>
      </c>
      <c r="C79" s="30" t="inlineStr">
        <is>
          <t>Capital Markets</t>
        </is>
      </c>
      <c r="D79" s="13" t="n">
        <v>610640</v>
      </c>
      <c r="E79" s="14" t="n">
        <v>7266.62</v>
      </c>
      <c r="F79" s="15" t="n">
        <v>0.0053</v>
      </c>
      <c r="G79" s="15" t="n"/>
    </row>
    <row r="80">
      <c r="A80" s="12" t="inlineStr">
        <is>
          <t>Polycab India Ltd.</t>
        </is>
      </c>
      <c r="B80" s="30" t="inlineStr">
        <is>
          <t>INE455K01017</t>
        </is>
      </c>
      <c r="C80" s="30" t="inlineStr">
        <is>
          <t>Industrial Products</t>
        </is>
      </c>
      <c r="D80" s="13" t="n">
        <v>94836</v>
      </c>
      <c r="E80" s="14" t="n">
        <v>7225.55</v>
      </c>
      <c r="F80" s="15" t="n">
        <v>0.0053</v>
      </c>
      <c r="G80" s="15" t="n"/>
    </row>
    <row r="81">
      <c r="A81" s="12" t="inlineStr">
        <is>
          <t>Craftsman Automation Ltd.</t>
        </is>
      </c>
      <c r="B81" s="30" t="inlineStr">
        <is>
          <t>INE00LO01017</t>
        </is>
      </c>
      <c r="C81" s="30" t="inlineStr">
        <is>
          <t>Auto Components</t>
        </is>
      </c>
      <c r="D81" s="13" t="n">
        <v>92264</v>
      </c>
      <c r="E81" s="14" t="n">
        <v>7094.64</v>
      </c>
      <c r="F81" s="15" t="n">
        <v>0.0052</v>
      </c>
      <c r="G81" s="15" t="n"/>
    </row>
    <row r="82">
      <c r="A82" s="12" t="inlineStr">
        <is>
          <t>Hero MotoCorp Ltd.</t>
        </is>
      </c>
      <c r="B82" s="30" t="inlineStr">
        <is>
          <t>INE158A01026</t>
        </is>
      </c>
      <c r="C82" s="30" t="inlineStr">
        <is>
          <t>Automobiles</t>
        </is>
      </c>
      <c r="D82" s="13" t="n">
        <v>117000</v>
      </c>
      <c r="E82" s="14" t="n">
        <v>6752.07</v>
      </c>
      <c r="F82" s="15" t="n">
        <v>0.0049</v>
      </c>
      <c r="G82" s="15" t="n"/>
    </row>
    <row r="83">
      <c r="A83" s="12" t="inlineStr">
        <is>
          <t>Godrej Properties Ltd.</t>
        </is>
      </c>
      <c r="B83" s="30" t="inlineStr">
        <is>
          <t>INE484J01027</t>
        </is>
      </c>
      <c r="C83" s="30" t="inlineStr">
        <is>
          <t>Realty</t>
        </is>
      </c>
      <c r="D83" s="13" t="n">
        <v>336756</v>
      </c>
      <c r="E83" s="14" t="n">
        <v>6749.94</v>
      </c>
      <c r="F83" s="15" t="n">
        <v>0.0049</v>
      </c>
      <c r="G83" s="15" t="n"/>
    </row>
    <row r="84">
      <c r="A84" s="12" t="inlineStr">
        <is>
          <t>Triveni Turbine Ltd.</t>
        </is>
      </c>
      <c r="B84" s="30" t="inlineStr">
        <is>
          <t>INE152M01016</t>
        </is>
      </c>
      <c r="C84" s="30" t="inlineStr">
        <is>
          <t>Electrical Equipment</t>
        </is>
      </c>
      <c r="D84" s="13" t="n">
        <v>1212600</v>
      </c>
      <c r="E84" s="14" t="n">
        <v>6526.82</v>
      </c>
      <c r="F84" s="15" t="n">
        <v>0.0048</v>
      </c>
      <c r="G84" s="15" t="n"/>
    </row>
    <row r="85">
      <c r="A85" s="12" t="inlineStr">
        <is>
          <t>Blue Star Ltd.</t>
        </is>
      </c>
      <c r="B85" s="30" t="inlineStr">
        <is>
          <t>INE472A01039</t>
        </is>
      </c>
      <c r="C85" s="30" t="inlineStr">
        <is>
          <t>Consumer Durables</t>
        </is>
      </c>
      <c r="D85" s="13" t="n">
        <v>372179</v>
      </c>
      <c r="E85" s="14" t="n">
        <v>6441.3</v>
      </c>
      <c r="F85" s="15" t="n">
        <v>0.0047</v>
      </c>
      <c r="G85" s="15" t="n"/>
    </row>
    <row r="86">
      <c r="A86" s="12" t="inlineStr">
        <is>
          <t>Hitachi Energy India Ltd.</t>
        </is>
      </c>
      <c r="B86" s="30" t="inlineStr">
        <is>
          <t>INE07Y701011</t>
        </is>
      </c>
      <c r="C86" s="30" t="inlineStr">
        <is>
          <t>Electrical Equipment</t>
        </is>
      </c>
      <c r="D86" s="13" t="n">
        <v>32335</v>
      </c>
      <c r="E86" s="14" t="n">
        <v>5920.54</v>
      </c>
      <c r="F86" s="15" t="n">
        <v>0.0043</v>
      </c>
      <c r="G86" s="15" t="n"/>
    </row>
    <row r="87">
      <c r="A87" s="12" t="inlineStr">
        <is>
          <t>Mazagon Dock Shipbuilders Ltd.</t>
        </is>
      </c>
      <c r="B87" s="30" t="inlineStr">
        <is>
          <t>INE249Z01020</t>
        </is>
      </c>
      <c r="C87" s="30" t="inlineStr">
        <is>
          <t>Industrial Manufacturing</t>
        </is>
      </c>
      <c r="D87" s="13" t="n">
        <v>196458</v>
      </c>
      <c r="E87" s="14" t="n">
        <v>4892.2</v>
      </c>
      <c r="F87" s="15" t="n">
        <v>0.0036</v>
      </c>
      <c r="G87" s="15" t="n"/>
    </row>
    <row r="88">
      <c r="A88" s="12" t="inlineStr">
        <is>
          <t>Balkrishna Industries Ltd.</t>
        </is>
      </c>
      <c r="B88" s="30" t="inlineStr">
        <is>
          <t>INE787D01026</t>
        </is>
      </c>
      <c r="C88" s="30" t="inlineStr">
        <is>
          <t>Auto Components</t>
        </is>
      </c>
      <c r="D88" s="13" t="n">
        <v>202831</v>
      </c>
      <c r="E88" s="14" t="n">
        <v>4705.07</v>
      </c>
      <c r="F88" s="15" t="n">
        <v>0.0034</v>
      </c>
      <c r="G88" s="15" t="n"/>
    </row>
    <row r="89">
      <c r="A89" s="12" t="inlineStr">
        <is>
          <t>ITC Hotels Ltd.</t>
        </is>
      </c>
      <c r="B89" s="30" t="inlineStr">
        <is>
          <t>INE379A01028</t>
        </is>
      </c>
      <c r="C89" s="30" t="inlineStr">
        <is>
          <t>Leisure Services</t>
        </is>
      </c>
      <c r="D89" s="13" t="n">
        <v>2139956</v>
      </c>
      <c r="E89" s="14" t="n">
        <v>4224.92</v>
      </c>
      <c r="F89" s="15" t="n">
        <v>0.0031</v>
      </c>
      <c r="G89" s="15" t="n"/>
    </row>
    <row r="90">
      <c r="A90" s="12" t="inlineStr">
        <is>
          <t>Home First Finance Company India Ltd.</t>
        </is>
      </c>
      <c r="B90" s="30" t="inlineStr">
        <is>
          <t>INE481N01025</t>
        </is>
      </c>
      <c r="C90" s="30" t="inlineStr">
        <is>
          <t>Finance</t>
        </is>
      </c>
      <c r="D90" s="13" t="n">
        <v>372315</v>
      </c>
      <c r="E90" s="14" t="n">
        <v>4103.66</v>
      </c>
      <c r="F90" s="15" t="n">
        <v>0.003</v>
      </c>
      <c r="G90" s="15" t="n"/>
    </row>
    <row r="91">
      <c r="A91" s="12" t="inlineStr">
        <is>
          <t>Oberoi Realty Ltd.</t>
        </is>
      </c>
      <c r="B91" s="30" t="inlineStr">
        <is>
          <t>INE093I01010</t>
        </is>
      </c>
      <c r="C91" s="30" t="inlineStr">
        <is>
          <t>Realty</t>
        </is>
      </c>
      <c r="D91" s="13" t="n">
        <v>220778</v>
      </c>
      <c r="E91" s="14" t="n">
        <v>3688.32</v>
      </c>
      <c r="F91" s="15" t="n">
        <v>0.0027</v>
      </c>
      <c r="G91" s="15" t="n"/>
    </row>
    <row r="92">
      <c r="A92" s="12" t="inlineStr">
        <is>
          <t>Steel Authority of India Ltd.</t>
        </is>
      </c>
      <c r="B92" s="30" t="inlineStr">
        <is>
          <t>INE114A01011</t>
        </is>
      </c>
      <c r="C92" s="30" t="inlineStr">
        <is>
          <t>Ferrous Metals</t>
        </is>
      </c>
      <c r="D92" s="13" t="n">
        <v>2266142</v>
      </c>
      <c r="E92" s="14" t="n">
        <v>3331</v>
      </c>
      <c r="F92" s="15" t="n">
        <v>0.0024</v>
      </c>
      <c r="G92" s="15" t="n"/>
    </row>
    <row r="93">
      <c r="A93" s="12" t="inlineStr">
        <is>
          <t>Meesho Ltd.</t>
        </is>
      </c>
      <c r="B93" s="30" t="inlineStr">
        <is>
          <t>INE0VDM01015</t>
        </is>
      </c>
      <c r="C93" s="30" t="inlineStr">
        <is>
          <t>Retailing</t>
        </is>
      </c>
      <c r="D93" s="13" t="n">
        <v>737418</v>
      </c>
      <c r="E93" s="14" t="n">
        <v>1328.97</v>
      </c>
      <c r="F93" s="15" t="n">
        <v>0.001</v>
      </c>
      <c r="G93" s="15" t="n"/>
    </row>
    <row r="94">
      <c r="A94" s="12" t="inlineStr">
        <is>
          <t>Anthem Biosciences Ltd.</t>
        </is>
      </c>
      <c r="B94" s="30" t="inlineStr">
        <is>
          <t>INE0CZ201020</t>
        </is>
      </c>
      <c r="C94" s="30" t="inlineStr">
        <is>
          <t>Pharmaceuticals &amp; Biotechnology</t>
        </is>
      </c>
      <c r="D94" s="13" t="n">
        <v>148529</v>
      </c>
      <c r="E94" s="14" t="n">
        <v>967.67</v>
      </c>
      <c r="F94" s="15" t="n">
        <v>0.0007</v>
      </c>
      <c r="G94" s="15" t="n"/>
    </row>
    <row r="95">
      <c r="A95" s="12" t="inlineStr">
        <is>
          <t>Wakefit Innovations Ltd.</t>
        </is>
      </c>
      <c r="B95" s="30" t="inlineStr">
        <is>
          <t>INE0E7301029</t>
        </is>
      </c>
      <c r="C95" s="30" t="inlineStr">
        <is>
          <t>Consumer Durables</t>
        </is>
      </c>
      <c r="D95" s="13" t="n">
        <v>410248</v>
      </c>
      <c r="E95" s="14" t="n">
        <v>756.66</v>
      </c>
      <c r="F95" s="15" t="n">
        <v>0.0005999999999999999</v>
      </c>
      <c r="G95" s="15" t="n"/>
    </row>
    <row r="96">
      <c r="A96" s="16" t="inlineStr">
        <is>
          <t>Sub Total</t>
        </is>
      </c>
      <c r="B96" s="31" t="n"/>
      <c r="C96" s="31" t="n"/>
      <c r="D96" s="17" t="n"/>
      <c r="E96" s="37" t="n">
        <v>1334792.4</v>
      </c>
      <c r="F96" s="38" t="n">
        <v>0.9778</v>
      </c>
      <c r="G96" s="20" t="n"/>
    </row>
    <row r="97">
      <c r="A97" s="16" t="n"/>
      <c r="B97" s="31" t="n"/>
      <c r="C97" s="31" t="n"/>
      <c r="D97" s="17" t="n"/>
      <c r="E97" s="41" t="n"/>
      <c r="F97" s="20" t="n"/>
      <c r="G97" s="20" t="n"/>
    </row>
    <row r="98">
      <c r="A98" s="16" t="n"/>
      <c r="B98" s="31" t="n"/>
      <c r="C98" s="31" t="n"/>
      <c r="D98" s="17" t="n"/>
      <c r="E98" s="41" t="n"/>
      <c r="F98" s="20" t="n"/>
      <c r="G98" s="20" t="n"/>
    </row>
    <row r="99">
      <c r="A99" s="16" t="n"/>
      <c r="B99" s="31" t="n"/>
      <c r="C99" s="31" t="n"/>
      <c r="D99" s="17" t="n"/>
      <c r="E99" s="41" t="n"/>
      <c r="F99" s="20" t="n"/>
      <c r="G99" s="20" t="n"/>
    </row>
    <row r="100">
      <c r="A100" s="60" t="inlineStr">
        <is>
          <t>Debt Instruments</t>
        </is>
      </c>
      <c r="B100" s="31" t="n"/>
      <c r="C100" s="31" t="n"/>
      <c r="D100" s="17" t="n"/>
      <c r="E100" s="41" t="n"/>
      <c r="F100" s="20" t="n"/>
      <c r="G100" s="20" t="n"/>
    </row>
    <row r="101">
      <c r="A101" s="60" t="inlineStr">
        <is>
          <t>(a) Non-convertible Preference share</t>
        </is>
      </c>
      <c r="B101" s="30" t="n"/>
      <c r="C101" s="30" t="n"/>
      <c r="D101" s="13" t="n"/>
      <c r="E101" s="14" t="n"/>
      <c r="F101" s="15" t="n"/>
      <c r="G101" s="15" t="n"/>
    </row>
    <row r="102">
      <c r="A102" s="60" t="inlineStr">
        <is>
          <t>Listed / Awaiting listing on Stock Exchanges</t>
        </is>
      </c>
      <c r="B102" s="30" t="n"/>
      <c r="C102" s="30" t="n"/>
      <c r="D102" s="13" t="n"/>
      <c r="E102" s="14" t="n"/>
      <c r="F102" s="15" t="n"/>
      <c r="G102" s="15" t="n"/>
    </row>
    <row r="103">
      <c r="A103" s="12" t="inlineStr">
        <is>
          <t>6% TVS MOTOR CO LTD NCRPS 01-09-2026</t>
        </is>
      </c>
      <c r="B103" s="30" t="inlineStr">
        <is>
          <t>INE494B04019</t>
        </is>
      </c>
      <c r="C103" s="30" t="inlineStr">
        <is>
          <t>Automobiles</t>
        </is>
      </c>
      <c r="D103" s="13" t="n">
        <v>1175900</v>
      </c>
      <c r="E103" s="14" t="n">
        <v>119.78</v>
      </c>
      <c r="F103" s="15" t="n">
        <v>0.0001</v>
      </c>
      <c r="G103" s="15" t="n">
        <v>0.06105</v>
      </c>
    </row>
    <row r="104">
      <c r="A104" s="16" t="inlineStr">
        <is>
          <t>Sub Total</t>
        </is>
      </c>
      <c r="B104" s="31" t="n"/>
      <c r="C104" s="31" t="n"/>
      <c r="D104" s="17" t="n"/>
      <c r="E104" s="37" t="n">
        <v>119.78</v>
      </c>
      <c r="F104" s="38" t="n">
        <v>0.0001</v>
      </c>
      <c r="G104" s="20" t="n"/>
    </row>
    <row r="105">
      <c r="A105" s="21" t="inlineStr">
        <is>
          <t>TOTAL</t>
        </is>
      </c>
      <c r="B105" s="32" t="n"/>
      <c r="C105" s="32" t="n"/>
      <c r="D105" s="22" t="n"/>
      <c r="E105" s="27" t="n">
        <v>1334912.18</v>
      </c>
      <c r="F105" s="28" t="n">
        <v>0.9779</v>
      </c>
      <c r="G105" s="20" t="n"/>
    </row>
    <row r="106">
      <c r="A106" s="12" t="n"/>
      <c r="B106" s="30" t="n"/>
      <c r="C106" s="30" t="n"/>
      <c r="D106" s="13" t="n"/>
      <c r="E106" s="14" t="n"/>
      <c r="F106" s="15" t="n"/>
      <c r="G106" s="15" t="n"/>
    </row>
    <row r="107">
      <c r="A107" s="12" t="n"/>
      <c r="B107" s="30" t="n"/>
      <c r="C107" s="30" t="n"/>
      <c r="D107" s="13" t="n"/>
      <c r="E107" s="14" t="n"/>
      <c r="F107" s="15" t="n"/>
      <c r="G107" s="15" t="n"/>
    </row>
    <row r="108">
      <c r="A108" s="16" t="inlineStr">
        <is>
          <t>TREPS / Reverse Repo</t>
        </is>
      </c>
      <c r="B108" s="30" t="n"/>
      <c r="C108" s="30" t="n"/>
      <c r="D108" s="13" t="n"/>
      <c r="E108" s="14" t="n"/>
      <c r="F108" s="15" t="n"/>
      <c r="G108" s="15" t="n"/>
    </row>
    <row r="109">
      <c r="A109" s="12" t="inlineStr">
        <is>
          <t>Clearing Corporation of India Ltd.</t>
        </is>
      </c>
      <c r="B109" s="30" t="n"/>
      <c r="C109" s="30" t="n"/>
      <c r="D109" s="13" t="n"/>
      <c r="E109" s="14" t="n">
        <v>31453.4</v>
      </c>
      <c r="F109" s="15" t="n">
        <v>0.023</v>
      </c>
      <c r="G109" s="15" t="n">
        <v>0.053335</v>
      </c>
    </row>
    <row r="110">
      <c r="A110" s="16" t="inlineStr">
        <is>
          <t>Sub Total</t>
        </is>
      </c>
      <c r="B110" s="31" t="n"/>
      <c r="C110" s="31" t="n"/>
      <c r="D110" s="17" t="n"/>
      <c r="E110" s="37" t="n">
        <v>31453.4</v>
      </c>
      <c r="F110" s="38" t="n">
        <v>0.023</v>
      </c>
      <c r="G110" s="20" t="n"/>
    </row>
    <row r="111">
      <c r="A111" s="12" t="n"/>
      <c r="B111" s="30" t="n"/>
      <c r="C111" s="30" t="n"/>
      <c r="D111" s="13" t="n"/>
      <c r="E111" s="14" t="n"/>
      <c r="F111" s="15" t="n"/>
      <c r="G111" s="15" t="n"/>
    </row>
    <row r="112">
      <c r="A112" s="21" t="inlineStr">
        <is>
          <t>TOTAL</t>
        </is>
      </c>
      <c r="B112" s="32" t="n"/>
      <c r="C112" s="32" t="n"/>
      <c r="D112" s="22" t="n"/>
      <c r="E112" s="18" t="n">
        <v>31453.4</v>
      </c>
      <c r="F112" s="19" t="n">
        <v>0.023</v>
      </c>
      <c r="G112" s="20" t="n"/>
    </row>
    <row r="113">
      <c r="A113" s="12" t="inlineStr">
        <is>
          <t>Accrued Interest</t>
        </is>
      </c>
      <c r="B113" s="30" t="n"/>
      <c r="C113" s="30" t="n"/>
      <c r="D113" s="13" t="n"/>
      <c r="E113" s="14" t="n">
        <v>4.5960748</v>
      </c>
      <c r="F113" s="15" t="n">
        <v>3e-06</v>
      </c>
      <c r="G113" s="15" t="n"/>
    </row>
    <row r="114">
      <c r="A114" s="12" t="inlineStr">
        <is>
          <t>Net Receivables/(Payables)</t>
        </is>
      </c>
      <c r="B114" s="30" t="n"/>
      <c r="C114" s="30" t="n"/>
      <c r="D114" s="13" t="n"/>
      <c r="E114" s="23" t="n">
        <v>-1323.6060748</v>
      </c>
      <c r="F114" s="24" t="n">
        <v>-0.000903</v>
      </c>
      <c r="G114" s="15" t="n">
        <v>0.053335</v>
      </c>
    </row>
    <row r="115">
      <c r="A115" s="25" t="inlineStr">
        <is>
          <t>GRAND TOTAL</t>
        </is>
      </c>
      <c r="B115" s="33" t="n"/>
      <c r="C115" s="33" t="n"/>
      <c r="D115" s="26" t="n"/>
      <c r="E115" s="27" t="n">
        <v>1365046.57</v>
      </c>
      <c r="F115" s="28" t="n">
        <v>1</v>
      </c>
      <c r="G115" s="28" t="n"/>
    </row>
    <row r="120">
      <c r="A120" s="74" t="inlineStr">
        <is>
          <t>Notes:</t>
        </is>
      </c>
    </row>
    <row r="121">
      <c r="A121" s="48" t="inlineStr">
        <is>
          <t>1. Security in default beyond its maturiy date</t>
        </is>
      </c>
      <c r="B121" s="34" t="inlineStr">
        <is>
          <t>NIL</t>
        </is>
      </c>
    </row>
    <row r="122">
      <c r="A122" t="inlineStr">
        <is>
          <t>2. NAV at the beginning of the period (Rs. per unit)</t>
        </is>
      </c>
    </row>
    <row r="123">
      <c r="A123" t="inlineStr">
        <is>
          <t>Plan /option (Face Value 10)</t>
        </is>
      </c>
      <c r="B123" t="inlineStr">
        <is>
          <t>As on</t>
        </is>
      </c>
      <c r="C123" t="inlineStr">
        <is>
          <t>As on</t>
        </is>
      </c>
    </row>
    <row r="124">
      <c r="B124" s="49" t="n">
        <v>45989</v>
      </c>
      <c r="C124" s="49" t="n">
        <v>46022</v>
      </c>
    </row>
    <row r="125">
      <c r="A125" t="inlineStr">
        <is>
          <t>Direct Plan Growth Option</t>
        </is>
      </c>
      <c r="B125" t="n">
        <v>122.59</v>
      </c>
      <c r="C125" t="n">
        <v>122.769</v>
      </c>
    </row>
    <row r="126">
      <c r="A126" t="inlineStr">
        <is>
          <t>Direct Plan IDCW Option</t>
        </is>
      </c>
      <c r="B126" t="n">
        <v>89.39</v>
      </c>
      <c r="C126" t="n">
        <v>89.52</v>
      </c>
    </row>
    <row r="127">
      <c r="A127" t="inlineStr">
        <is>
          <t>Regular Plan Growth Option</t>
        </is>
      </c>
      <c r="B127" t="n">
        <v>104.514</v>
      </c>
      <c r="C127" t="n">
        <v>104.547</v>
      </c>
    </row>
    <row r="128">
      <c r="A128" t="inlineStr">
        <is>
          <t>Regular Plan IDCW Option</t>
        </is>
      </c>
      <c r="B128" t="n">
        <v>60.255</v>
      </c>
      <c r="C128" t="n">
        <v>60.274</v>
      </c>
    </row>
    <row r="130">
      <c r="A130" t="inlineStr">
        <is>
          <t xml:space="preserve">3. Total Dividend (Net) declared during the month </t>
        </is>
      </c>
      <c r="B130" s="34" t="inlineStr">
        <is>
          <t>NIL</t>
        </is>
      </c>
    </row>
    <row r="131">
      <c r="A131" t="inlineStr">
        <is>
          <t>4. Bonus was declared during the month</t>
        </is>
      </c>
      <c r="B131" s="34" t="inlineStr">
        <is>
          <t>NIL</t>
        </is>
      </c>
    </row>
    <row r="132" ht="29" customHeight="1">
      <c r="A132" s="48" t="inlineStr">
        <is>
          <t>5. Investment in Repo of Corporate Debt Securities during the month ended December 31, 2025</t>
        </is>
      </c>
      <c r="B132" s="34" t="inlineStr">
        <is>
          <t>NIL</t>
        </is>
      </c>
    </row>
    <row r="133" ht="29" customHeight="1">
      <c r="A133" s="48" t="inlineStr">
        <is>
          <t>6. Investment in foreign securities/ADRs/GDRs at the end of the month</t>
        </is>
      </c>
      <c r="B133" s="34" t="inlineStr">
        <is>
          <t>NIL</t>
        </is>
      </c>
    </row>
    <row r="134">
      <c r="A134" t="inlineStr">
        <is>
          <t>7. Portfolio Turnover Ratio</t>
        </is>
      </c>
      <c r="B134" s="51" t="n">
        <v>0.4211</v>
      </c>
    </row>
    <row r="135" ht="43.5" customHeight="1">
      <c r="A135" s="48" t="inlineStr">
        <is>
          <t>8. Total gross exposure to derivative instruments (excluding reversed positions) at the end of the month (Rs. in Lakhs)</t>
        </is>
      </c>
      <c r="B135" s="34" t="inlineStr">
        <is>
          <t>NIL</t>
        </is>
      </c>
    </row>
    <row r="136">
      <c r="B136" s="34" t="n"/>
    </row>
    <row r="137" ht="29" customHeight="1">
      <c r="A137" s="48" t="inlineStr">
        <is>
          <t>9. Margin Deposits includes Margin money placed on derivatives other than margin money placed with bank</t>
        </is>
      </c>
      <c r="B137" s="34" t="inlineStr">
        <is>
          <t>NIL</t>
        </is>
      </c>
    </row>
    <row r="138" ht="29" customHeight="1">
      <c r="A138" s="48" t="inlineStr">
        <is>
          <t>10. Value of investment made by other schemes under same management (Rs. In Lakhs)</t>
        </is>
      </c>
      <c r="B138" t="inlineStr">
        <is>
          <t>NIL</t>
        </is>
      </c>
    </row>
    <row r="139" ht="29" customHeight="1">
      <c r="A139" s="48" t="inlineStr">
        <is>
          <t>11. Number of instance of deviation In valuation of securities</t>
        </is>
      </c>
      <c r="B139" s="34" t="inlineStr">
        <is>
          <t>NIL</t>
        </is>
      </c>
    </row>
    <row r="140" ht="29" customHeight="1">
      <c r="A140" s="48" t="inlineStr">
        <is>
          <t>12. Total value and percentage of illiquid equity shares / securities</t>
        </is>
      </c>
      <c r="B140" s="34" t="inlineStr">
        <is>
          <t>NIL</t>
        </is>
      </c>
    </row>
    <row r="142" ht="70" customHeight="1">
      <c r="A142" s="76" t="inlineStr">
        <is>
          <t>Scheme Name</t>
        </is>
      </c>
      <c r="B142" s="76" t="inlineStr">
        <is>
          <t>Risk- O - Meter</t>
        </is>
      </c>
      <c r="C142" s="76" t="inlineStr">
        <is>
          <t>Benchmark of the Scheme</t>
        </is>
      </c>
      <c r="D142" s="76" t="inlineStr">
        <is>
          <t>Benchmark Risk-o-meter</t>
        </is>
      </c>
    </row>
    <row r="143" ht="70" customHeight="1">
      <c r="A143" s="76" t="inlineStr">
        <is>
          <t>Edelweiss Mid Cap Fund</t>
        </is>
      </c>
      <c r="B143" s="76" t="n"/>
      <c r="C143" s="76" t="inlineStr">
        <is>
          <t>NIFTY Midcap 150 TRI</t>
        </is>
      </c>
      <c r="D143" s="76" t="n"/>
      <c r="E143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8.xml><?xml version="1.0" encoding="utf-8"?>
<worksheet xmlns="http://schemas.openxmlformats.org/spreadsheetml/2006/main">
  <sheetPr>
    <outlinePr summaryBelow="1" summaryRight="1"/>
    <pageSetUpPr/>
  </sheetPr>
  <dimension ref="A1:G46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 ASEAN EQUITY OFF-SHORE FUND AS ON DECEMBER 31, 2025</t>
        </is>
      </c>
    </row>
    <row r="2" ht="35" customHeight="1">
      <c r="A2" s="75" t="inlineStr">
        <is>
          <t>(An open ended fund of fund scheme investing in JPMorgan Funds – ASEAN Equity Fund)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Foreign Securities and/or Overseas ETFs</t>
        </is>
      </c>
      <c r="B7" s="30" t="n"/>
      <c r="C7" s="30" t="n"/>
      <c r="D7" s="13" t="n"/>
      <c r="E7" s="14" t="n"/>
      <c r="F7" s="15" t="n"/>
      <c r="G7" s="15" t="n"/>
    </row>
    <row r="8">
      <c r="A8" s="16" t="inlineStr">
        <is>
          <t>International  Mutual Fund Units</t>
        </is>
      </c>
      <c r="B8" s="31" t="n"/>
      <c r="C8" s="31" t="n"/>
      <c r="D8" s="17" t="n"/>
      <c r="E8" s="41" t="n"/>
      <c r="F8" s="20" t="n"/>
      <c r="G8" s="20" t="n"/>
    </row>
    <row r="9">
      <c r="A9" s="12" t="inlineStr">
        <is>
          <t>JPM ASEAN EQUITY-I ACC USD</t>
        </is>
      </c>
      <c r="B9" s="30" t="inlineStr">
        <is>
          <t>LU0441852299</t>
        </is>
      </c>
      <c r="C9" s="30" t="n"/>
      <c r="D9" s="13" t="n">
        <v>68777.444</v>
      </c>
      <c r="E9" s="14" t="n">
        <v>13345.43</v>
      </c>
      <c r="F9" s="15" t="n">
        <v>0.9869</v>
      </c>
      <c r="G9" s="15" t="n"/>
    </row>
    <row r="10">
      <c r="A10" s="16" t="inlineStr">
        <is>
          <t>Sub Total</t>
        </is>
      </c>
      <c r="B10" s="31" t="n"/>
      <c r="C10" s="31" t="n"/>
      <c r="D10" s="17" t="n"/>
      <c r="E10" s="18" t="n">
        <v>13345.43</v>
      </c>
      <c r="F10" s="19" t="n">
        <v>0.9869</v>
      </c>
      <c r="G10" s="20" t="n"/>
    </row>
    <row r="11">
      <c r="A11" s="12" t="n"/>
      <c r="B11" s="30" t="n"/>
      <c r="C11" s="30" t="n"/>
      <c r="D11" s="13" t="n"/>
      <c r="E11" s="14" t="n"/>
      <c r="F11" s="15" t="n"/>
      <c r="G11" s="15" t="n"/>
    </row>
    <row r="12">
      <c r="A12" s="21" t="inlineStr">
        <is>
          <t>TOTAL</t>
        </is>
      </c>
      <c r="B12" s="32" t="n"/>
      <c r="C12" s="32" t="n"/>
      <c r="D12" s="22" t="n"/>
      <c r="E12" s="18" t="n">
        <v>13345.43</v>
      </c>
      <c r="F12" s="19" t="n">
        <v>0.9869</v>
      </c>
      <c r="G12" s="20" t="n"/>
    </row>
    <row r="13">
      <c r="A13" s="12" t="n"/>
      <c r="B13" s="30" t="n"/>
      <c r="C13" s="30" t="n"/>
      <c r="D13" s="13" t="n"/>
      <c r="E13" s="14" t="n"/>
      <c r="F13" s="15" t="n"/>
      <c r="G13" s="15" t="n"/>
    </row>
    <row r="14">
      <c r="A14" s="16" t="inlineStr">
        <is>
          <t>TREPS / Reverse Repo</t>
        </is>
      </c>
      <c r="B14" s="30" t="n"/>
      <c r="C14" s="30" t="n"/>
      <c r="D14" s="13" t="n"/>
      <c r="E14" s="14" t="n"/>
      <c r="F14" s="15" t="n"/>
      <c r="G14" s="15" t="n"/>
    </row>
    <row r="15">
      <c r="A15" s="12" t="inlineStr">
        <is>
          <t>Clearing Corporation of India Ltd.</t>
        </is>
      </c>
      <c r="B15" s="30" t="n"/>
      <c r="C15" s="30" t="n"/>
      <c r="D15" s="13" t="n"/>
      <c r="E15" s="14" t="n">
        <v>189.97</v>
      </c>
      <c r="F15" s="15" t="n">
        <v>0.014</v>
      </c>
      <c r="G15" s="15" t="n">
        <v>0.053335</v>
      </c>
    </row>
    <row r="16">
      <c r="A16" s="16" t="inlineStr">
        <is>
          <t>Sub Total</t>
        </is>
      </c>
      <c r="B16" s="31" t="n"/>
      <c r="C16" s="31" t="n"/>
      <c r="D16" s="17" t="n"/>
      <c r="E16" s="18" t="n">
        <v>189.97</v>
      </c>
      <c r="F16" s="19" t="n">
        <v>0.014</v>
      </c>
      <c r="G16" s="20" t="n"/>
    </row>
    <row r="17">
      <c r="A17" s="12" t="n"/>
      <c r="B17" s="30" t="n"/>
      <c r="C17" s="30" t="n"/>
      <c r="D17" s="13" t="n"/>
      <c r="E17" s="14" t="n"/>
      <c r="F17" s="15" t="n"/>
      <c r="G17" s="15" t="n"/>
    </row>
    <row r="18">
      <c r="A18" s="21" t="inlineStr">
        <is>
          <t>TOTAL</t>
        </is>
      </c>
      <c r="B18" s="32" t="n"/>
      <c r="C18" s="32" t="n"/>
      <c r="D18" s="22" t="n"/>
      <c r="E18" s="18" t="n">
        <v>189.97</v>
      </c>
      <c r="F18" s="19" t="n">
        <v>0.014</v>
      </c>
      <c r="G18" s="20" t="n"/>
    </row>
    <row r="19">
      <c r="A19" s="12" t="inlineStr">
        <is>
          <t>Accrued Interest</t>
        </is>
      </c>
      <c r="B19" s="30" t="n"/>
      <c r="C19" s="30" t="n"/>
      <c r="D19" s="13" t="n"/>
      <c r="E19" s="14" t="n">
        <v>0.0277594</v>
      </c>
      <c r="F19" s="15" t="n">
        <v>2e-06</v>
      </c>
      <c r="G19" s="15" t="n"/>
    </row>
    <row r="20">
      <c r="A20" s="12" t="inlineStr">
        <is>
          <t>Net Receivables/(Payables)</t>
        </is>
      </c>
      <c r="B20" s="30" t="n"/>
      <c r="C20" s="30" t="n"/>
      <c r="D20" s="13" t="n"/>
      <c r="E20" s="23" t="n">
        <v>-12.2777594</v>
      </c>
      <c r="F20" s="24" t="n">
        <v>-0.000902</v>
      </c>
      <c r="G20" s="15" t="n">
        <v>0.053335</v>
      </c>
    </row>
    <row r="21">
      <c r="A21" s="25" t="inlineStr">
        <is>
          <t>GRAND TOTAL</t>
        </is>
      </c>
      <c r="B21" s="33" t="n"/>
      <c r="C21" s="33" t="n"/>
      <c r="D21" s="26" t="n"/>
      <c r="E21" s="27" t="n">
        <v>13523.15</v>
      </c>
      <c r="F21" s="28" t="n">
        <v>1</v>
      </c>
      <c r="G21" s="28" t="n"/>
    </row>
    <row r="26">
      <c r="A26" s="74" t="inlineStr">
        <is>
          <t>Notes:</t>
        </is>
      </c>
    </row>
    <row r="27">
      <c r="A27" s="48" t="inlineStr">
        <is>
          <t>1. Security in default beyond its maturiy date</t>
        </is>
      </c>
      <c r="B27" s="34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49" t="n">
        <v>45989</v>
      </c>
      <c r="C30" s="49" t="n">
        <v>46021</v>
      </c>
    </row>
    <row r="31">
      <c r="A31" t="inlineStr">
        <is>
          <t>Direct Plan Growth Option</t>
        </is>
      </c>
      <c r="B31" t="n">
        <v>35.543</v>
      </c>
      <c r="C31" t="n">
        <v>36.703</v>
      </c>
    </row>
    <row r="32">
      <c r="A32" t="inlineStr">
        <is>
          <t>Regular Plan Growth Option</t>
        </is>
      </c>
      <c r="B32" t="n">
        <v>31.758</v>
      </c>
      <c r="C32" t="n">
        <v>32.773</v>
      </c>
    </row>
    <row r="34">
      <c r="A34" t="inlineStr">
        <is>
          <t xml:space="preserve">3. Total Dividend (Net) declared during the month </t>
        </is>
      </c>
      <c r="B34" s="34" t="inlineStr">
        <is>
          <t>NIL</t>
        </is>
      </c>
    </row>
    <row r="35">
      <c r="A35" t="inlineStr">
        <is>
          <t>4. Bonus was declared during the month</t>
        </is>
      </c>
      <c r="B35" s="34" t="inlineStr">
        <is>
          <t>NIL</t>
        </is>
      </c>
    </row>
    <row r="36" ht="29" customHeight="1">
      <c r="A36" s="48" t="inlineStr">
        <is>
          <t>5. Investment in Repo of Corporate Debt Securities during the month ended December 31, 2025</t>
        </is>
      </c>
      <c r="B36" s="34" t="inlineStr">
        <is>
          <t>NIL</t>
        </is>
      </c>
    </row>
    <row r="37" ht="29" customHeight="1">
      <c r="A37" s="48" t="inlineStr">
        <is>
          <t>6. Investment in foreign securities/ADRs/GDRs at the end of the month</t>
        </is>
      </c>
      <c r="B37" s="51" t="n">
        <v>13345.4333053</v>
      </c>
    </row>
    <row r="38" ht="43.5" customHeight="1">
      <c r="A38" s="48" t="inlineStr">
        <is>
          <t>7. Total gross exposure to derivative instruments (excluding reversed positions) at the end of the month (Rs. in Lakhs)</t>
        </is>
      </c>
      <c r="B38" s="34" t="inlineStr">
        <is>
          <t>NIL</t>
        </is>
      </c>
    </row>
    <row r="39">
      <c r="B39" s="34" t="n"/>
    </row>
    <row r="40" ht="29" customHeight="1">
      <c r="A40" s="48" t="inlineStr">
        <is>
          <t>8. Margin Deposits includes Margin money placed on derivatives other than margin money placed with bank</t>
        </is>
      </c>
      <c r="B40" s="34" t="inlineStr">
        <is>
          <t>NIL</t>
        </is>
      </c>
    </row>
    <row r="41" ht="29" customHeight="1">
      <c r="A41" s="48" t="inlineStr">
        <is>
          <t>9. Value of investment made by other schemes under same management (Rs. In Lakhs)</t>
        </is>
      </c>
      <c r="B41" t="inlineStr">
        <is>
          <t>NIL</t>
        </is>
      </c>
    </row>
    <row r="42" ht="29" customHeight="1">
      <c r="A42" s="48" t="inlineStr">
        <is>
          <t>10. Number of instance of deviation In valuation of securities</t>
        </is>
      </c>
      <c r="B42" s="34" t="inlineStr">
        <is>
          <t>NIL</t>
        </is>
      </c>
    </row>
    <row r="43" ht="29" customHeight="1">
      <c r="A43" s="48" t="inlineStr">
        <is>
          <t>11. Total value and percentage of illiquid equity shares / securities</t>
        </is>
      </c>
      <c r="B43" s="34" t="inlineStr">
        <is>
          <t>NIL</t>
        </is>
      </c>
    </row>
    <row r="45" ht="70" customHeight="1">
      <c r="A45" s="76" t="inlineStr">
        <is>
          <t>Scheme Name</t>
        </is>
      </c>
      <c r="B45" s="76" t="inlineStr">
        <is>
          <t>Risk- O - Meter</t>
        </is>
      </c>
      <c r="C45" s="76" t="inlineStr">
        <is>
          <t>Benchmark of the Scheme</t>
        </is>
      </c>
      <c r="D45" s="76" t="inlineStr">
        <is>
          <t>Benchmark Risk-o-meter</t>
        </is>
      </c>
    </row>
    <row r="46" ht="70" customHeight="1">
      <c r="A46" s="76" t="inlineStr">
        <is>
          <t>Edelweiss ASEAN Equity Off-Shore Fund</t>
        </is>
      </c>
      <c r="B46" s="76" t="n"/>
      <c r="C46" s="76" t="inlineStr">
        <is>
          <t>MSCI AC Asean 10/40 Total Return Index</t>
        </is>
      </c>
      <c r="D46" s="76" t="n"/>
      <c r="E4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69.xml><?xml version="1.0" encoding="utf-8"?>
<worksheet xmlns="http://schemas.openxmlformats.org/spreadsheetml/2006/main">
  <sheetPr>
    <outlinePr summaryBelow="1" summaryRight="1"/>
    <pageSetUpPr/>
  </sheetPr>
  <dimension ref="A1:G46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 US VALUE EQUITY OFF-SHORE FUND AS ON DECEMBER 31, 2025</t>
        </is>
      </c>
    </row>
    <row r="2" ht="35" customHeight="1">
      <c r="A2" s="75" t="inlineStr">
        <is>
          <t>(An open ended fund of fund scheme investing in JPMorgan Funds – US Value Fund)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Foreign Securities and/or Overseas ETFs</t>
        </is>
      </c>
      <c r="B7" s="30" t="n"/>
      <c r="C7" s="30" t="n"/>
      <c r="D7" s="13" t="n"/>
      <c r="E7" s="14" t="n"/>
      <c r="F7" s="15" t="n"/>
      <c r="G7" s="15" t="n"/>
    </row>
    <row r="8">
      <c r="A8" s="16" t="inlineStr">
        <is>
          <t>International  Mutual Fund Units</t>
        </is>
      </c>
      <c r="B8" s="31" t="n"/>
      <c r="C8" s="31" t="n"/>
      <c r="D8" s="17" t="n"/>
      <c r="E8" s="41" t="n"/>
      <c r="F8" s="20" t="n"/>
      <c r="G8" s="20" t="n"/>
    </row>
    <row r="9">
      <c r="A9" s="12" t="inlineStr">
        <is>
          <t>JPMORGAN F-JPM US VALUE-I AC</t>
        </is>
      </c>
      <c r="B9" s="30" t="inlineStr">
        <is>
          <t>LU0248060658</t>
        </is>
      </c>
      <c r="C9" s="30" t="n"/>
      <c r="D9" s="13" t="n">
        <v>49999.133</v>
      </c>
      <c r="E9" s="14" t="n">
        <v>19016.36</v>
      </c>
      <c r="F9" s="15" t="n">
        <v>0.9901</v>
      </c>
      <c r="G9" s="15" t="n"/>
    </row>
    <row r="10">
      <c r="A10" s="16" t="inlineStr">
        <is>
          <t>Sub Total</t>
        </is>
      </c>
      <c r="B10" s="31" t="n"/>
      <c r="C10" s="31" t="n"/>
      <c r="D10" s="17" t="n"/>
      <c r="E10" s="18" t="n">
        <v>19016.36</v>
      </c>
      <c r="F10" s="19" t="n">
        <v>0.9901</v>
      </c>
      <c r="G10" s="20" t="n"/>
    </row>
    <row r="11">
      <c r="A11" s="12" t="n"/>
      <c r="B11" s="30" t="n"/>
      <c r="C11" s="30" t="n"/>
      <c r="D11" s="13" t="n"/>
      <c r="E11" s="14" t="n"/>
      <c r="F11" s="15" t="n"/>
      <c r="G11" s="15" t="n"/>
    </row>
    <row r="12">
      <c r="A12" s="21" t="inlineStr">
        <is>
          <t>TOTAL</t>
        </is>
      </c>
      <c r="B12" s="32" t="n"/>
      <c r="C12" s="32" t="n"/>
      <c r="D12" s="22" t="n"/>
      <c r="E12" s="18" t="n">
        <v>19016.36</v>
      </c>
      <c r="F12" s="19" t="n">
        <v>0.9901</v>
      </c>
      <c r="G12" s="20" t="n"/>
    </row>
    <row r="13">
      <c r="A13" s="12" t="n"/>
      <c r="B13" s="30" t="n"/>
      <c r="C13" s="30" t="n"/>
      <c r="D13" s="13" t="n"/>
      <c r="E13" s="14" t="n"/>
      <c r="F13" s="15" t="n"/>
      <c r="G13" s="15" t="n"/>
    </row>
    <row r="14">
      <c r="A14" s="16" t="inlineStr">
        <is>
          <t>TREPS / Reverse Repo</t>
        </is>
      </c>
      <c r="B14" s="30" t="n"/>
      <c r="C14" s="30" t="n"/>
      <c r="D14" s="13" t="n"/>
      <c r="E14" s="14" t="n"/>
      <c r="F14" s="15" t="n"/>
      <c r="G14" s="15" t="n"/>
    </row>
    <row r="15">
      <c r="A15" s="12" t="inlineStr">
        <is>
          <t>Clearing Corporation of India Ltd.</t>
        </is>
      </c>
      <c r="B15" s="30" t="n"/>
      <c r="C15" s="30" t="n"/>
      <c r="D15" s="13" t="n"/>
      <c r="E15" s="14" t="n">
        <v>251.96</v>
      </c>
      <c r="F15" s="15" t="n">
        <v>0.0131</v>
      </c>
      <c r="G15" s="15" t="n">
        <v>0.053335</v>
      </c>
    </row>
    <row r="16">
      <c r="A16" s="16" t="inlineStr">
        <is>
          <t>Sub Total</t>
        </is>
      </c>
      <c r="B16" s="31" t="n"/>
      <c r="C16" s="31" t="n"/>
      <c r="D16" s="17" t="n"/>
      <c r="E16" s="18" t="n">
        <v>251.96</v>
      </c>
      <c r="F16" s="19" t="n">
        <v>0.0131</v>
      </c>
      <c r="G16" s="20" t="n"/>
    </row>
    <row r="17">
      <c r="A17" s="12" t="n"/>
      <c r="B17" s="30" t="n"/>
      <c r="C17" s="30" t="n"/>
      <c r="D17" s="13" t="n"/>
      <c r="E17" s="14" t="n"/>
      <c r="F17" s="15" t="n"/>
      <c r="G17" s="15" t="n"/>
    </row>
    <row r="18">
      <c r="A18" s="21" t="inlineStr">
        <is>
          <t>TOTAL</t>
        </is>
      </c>
      <c r="B18" s="32" t="n"/>
      <c r="C18" s="32" t="n"/>
      <c r="D18" s="22" t="n"/>
      <c r="E18" s="18" t="n">
        <v>251.96</v>
      </c>
      <c r="F18" s="19" t="n">
        <v>0.0131</v>
      </c>
      <c r="G18" s="20" t="n"/>
    </row>
    <row r="19">
      <c r="A19" s="12" t="inlineStr">
        <is>
          <t>Accrued Interest</t>
        </is>
      </c>
      <c r="B19" s="30" t="n"/>
      <c r="C19" s="30" t="n"/>
      <c r="D19" s="13" t="n"/>
      <c r="E19" s="14" t="n">
        <v>0.0368177</v>
      </c>
      <c r="F19" s="15" t="n">
        <v>1e-06</v>
      </c>
      <c r="G19" s="15" t="n"/>
    </row>
    <row r="20">
      <c r="A20" s="12" t="inlineStr">
        <is>
          <t>Net Receivables/(Payables)</t>
        </is>
      </c>
      <c r="B20" s="30" t="n"/>
      <c r="C20" s="30" t="n"/>
      <c r="D20" s="13" t="n"/>
      <c r="E20" s="23" t="n">
        <v>-61.7968177</v>
      </c>
      <c r="F20" s="24" t="n">
        <v>-0.003201</v>
      </c>
      <c r="G20" s="15" t="n">
        <v>0.053335</v>
      </c>
    </row>
    <row r="21">
      <c r="A21" s="25" t="inlineStr">
        <is>
          <t>GRAND TOTAL</t>
        </is>
      </c>
      <c r="B21" s="33" t="n"/>
      <c r="C21" s="33" t="n"/>
      <c r="D21" s="26" t="n"/>
      <c r="E21" s="27" t="n">
        <v>19206.56</v>
      </c>
      <c r="F21" s="28" t="n">
        <v>1</v>
      </c>
      <c r="G21" s="28" t="n"/>
    </row>
    <row r="26">
      <c r="A26" s="74" t="inlineStr">
        <is>
          <t>Notes:</t>
        </is>
      </c>
    </row>
    <row r="27">
      <c r="A27" s="48" t="inlineStr">
        <is>
          <t>1. Security in default beyond its maturiy date</t>
        </is>
      </c>
      <c r="B27" s="34" t="inlineStr">
        <is>
          <t>NIL</t>
        </is>
      </c>
    </row>
    <row r="28">
      <c r="A28" t="inlineStr">
        <is>
          <t>2. NAV at the beginning of the period (Rs. per unit)</t>
        </is>
      </c>
    </row>
    <row r="29">
      <c r="A29" t="inlineStr">
        <is>
          <t>Plan /option (Face Value 10)</t>
        </is>
      </c>
      <c r="B29" t="inlineStr">
        <is>
          <t>As on</t>
        </is>
      </c>
      <c r="C29" t="inlineStr">
        <is>
          <t>As on</t>
        </is>
      </c>
    </row>
    <row r="30">
      <c r="B30" s="49" t="n">
        <v>45989</v>
      </c>
      <c r="C30" s="49" t="n">
        <v>46021</v>
      </c>
    </row>
    <row r="31">
      <c r="A31" t="inlineStr">
        <is>
          <t>Direct Plan Growth Option</t>
        </is>
      </c>
      <c r="B31" t="n">
        <v>39.6483</v>
      </c>
      <c r="C31" t="n">
        <v>40.6737</v>
      </c>
    </row>
    <row r="32">
      <c r="A32" t="inlineStr">
        <is>
          <t>Regular Plan Growth Option</t>
        </is>
      </c>
      <c r="B32" t="n">
        <v>35.7486</v>
      </c>
      <c r="C32" t="n">
        <v>36.6434</v>
      </c>
    </row>
    <row r="34">
      <c r="A34" t="inlineStr">
        <is>
          <t xml:space="preserve">3. Total Dividend (Net) declared during the month </t>
        </is>
      </c>
      <c r="B34" s="34" t="inlineStr">
        <is>
          <t>NIL</t>
        </is>
      </c>
    </row>
    <row r="35">
      <c r="A35" t="inlineStr">
        <is>
          <t>4. Bonus was declared during the month</t>
        </is>
      </c>
      <c r="B35" s="34" t="inlineStr">
        <is>
          <t>NIL</t>
        </is>
      </c>
    </row>
    <row r="36" ht="29" customHeight="1">
      <c r="A36" s="48" t="inlineStr">
        <is>
          <t>5. Investment in Repo of Corporate Debt Securities during the month ended December 31, 2025</t>
        </is>
      </c>
      <c r="B36" s="34" t="inlineStr">
        <is>
          <t>NIL</t>
        </is>
      </c>
    </row>
    <row r="37" ht="29" customHeight="1">
      <c r="A37" s="48" t="inlineStr">
        <is>
          <t>6. Investment in foreign securities/ADRs/GDRs at the end of the month</t>
        </is>
      </c>
      <c r="B37" s="51" t="n">
        <v>19016.3591581</v>
      </c>
    </row>
    <row r="38" ht="43.5" customHeight="1">
      <c r="A38" s="48" t="inlineStr">
        <is>
          <t>7. Total gross exposure to derivative instruments (excluding reversed positions) at the end of the month (Rs. in Lakhs)</t>
        </is>
      </c>
      <c r="B38" s="34" t="inlineStr">
        <is>
          <t>NIL</t>
        </is>
      </c>
    </row>
    <row r="39">
      <c r="B39" s="34" t="n"/>
    </row>
    <row r="40" ht="29" customHeight="1">
      <c r="A40" s="48" t="inlineStr">
        <is>
          <t>8. Margin Deposits includes Margin money placed on derivatives other than margin money placed with bank</t>
        </is>
      </c>
      <c r="B40" s="34" t="inlineStr">
        <is>
          <t>NIL</t>
        </is>
      </c>
    </row>
    <row r="41" ht="29" customHeight="1">
      <c r="A41" s="48" t="inlineStr">
        <is>
          <t>9. Value of investment made by other schemes under same management (Rs. In Lakhs)</t>
        </is>
      </c>
      <c r="B41" t="inlineStr">
        <is>
          <t>NIL</t>
        </is>
      </c>
    </row>
    <row r="42" ht="29" customHeight="1">
      <c r="A42" s="48" t="inlineStr">
        <is>
          <t>10. Number of instance of deviation In valuation of securities</t>
        </is>
      </c>
      <c r="B42" s="34" t="inlineStr">
        <is>
          <t>NIL</t>
        </is>
      </c>
    </row>
    <row r="43" ht="29" customHeight="1">
      <c r="A43" s="48" t="inlineStr">
        <is>
          <t>11. Total value and percentage of illiquid equity shares / securities</t>
        </is>
      </c>
      <c r="B43" s="34" t="inlineStr">
        <is>
          <t>NIL</t>
        </is>
      </c>
    </row>
    <row r="45" ht="70" customHeight="1">
      <c r="A45" s="76" t="inlineStr">
        <is>
          <t>Scheme Name</t>
        </is>
      </c>
      <c r="B45" s="76" t="inlineStr">
        <is>
          <t>Risk- O - Meter</t>
        </is>
      </c>
      <c r="C45" s="76" t="inlineStr">
        <is>
          <t>Benchmark of the Scheme</t>
        </is>
      </c>
      <c r="D45" s="76" t="inlineStr">
        <is>
          <t>Benchmark Risk-o-meter</t>
        </is>
      </c>
    </row>
    <row r="46" ht="70" customHeight="1">
      <c r="A46" s="76" t="inlineStr">
        <is>
          <t>Edelweiss US Value Equity Off-Shore Fund</t>
        </is>
      </c>
      <c r="B46" s="76" t="n"/>
      <c r="C46" s="76" t="inlineStr">
        <is>
          <t>Russell 1000 Value Index</t>
        </is>
      </c>
      <c r="D46" s="76" t="n"/>
      <c r="E46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305"/>
  <sheetViews>
    <sheetView showGridLines="0" workbookViewId="0">
      <pane ySplit="4" topLeftCell="A246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7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NIFTY LARGE MID CAP 250 INDEX FUND AS ON DECEMBER 31, 2025</t>
        </is>
      </c>
    </row>
    <row r="2" ht="35" customHeight="1">
      <c r="A2" s="75" t="inlineStr">
        <is>
          <t>(An Open-ended Equity Scheme replicating Nifty LargeMidcap 250 Index)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6" t="inlineStr">
        <is>
          <t>Equity &amp; Equity related</t>
        </is>
      </c>
      <c r="B6" s="30" t="n"/>
      <c r="C6" s="30" t="n"/>
      <c r="D6" s="13" t="n"/>
      <c r="E6" s="14" t="n"/>
      <c r="F6" s="15" t="n"/>
      <c r="G6" s="15" t="n"/>
    </row>
    <row r="7">
      <c r="A7" s="16" t="inlineStr">
        <is>
          <t>(a)Listed / Awaiting listing on Stock Exchanges</t>
        </is>
      </c>
      <c r="B7" s="30" t="n"/>
      <c r="C7" s="30" t="n"/>
      <c r="D7" s="13" t="n"/>
      <c r="E7" s="14" t="n"/>
      <c r="F7" s="15" t="n"/>
      <c r="G7" s="15" t="n"/>
    </row>
    <row r="8">
      <c r="A8" s="12" t="inlineStr">
        <is>
          <t>HDFC Bank Ltd.</t>
        </is>
      </c>
      <c r="B8" s="30" t="inlineStr">
        <is>
          <t>INE040A01034</t>
        </is>
      </c>
      <c r="C8" s="30" t="inlineStr">
        <is>
          <t>Banks</t>
        </is>
      </c>
      <c r="D8" s="13" t="n">
        <v>174841</v>
      </c>
      <c r="E8" s="14" t="n">
        <v>1733.02</v>
      </c>
      <c r="F8" s="15" t="n">
        <v>0.0532</v>
      </c>
      <c r="G8" s="15" t="n"/>
    </row>
    <row r="9">
      <c r="A9" s="12" t="inlineStr">
        <is>
          <t>Reliance Industries Ltd.</t>
        </is>
      </c>
      <c r="B9" s="30" t="inlineStr">
        <is>
          <t>INE002A01018</t>
        </is>
      </c>
      <c r="C9" s="30" t="inlineStr">
        <is>
          <t>Petroleum Products</t>
        </is>
      </c>
      <c r="D9" s="13" t="n">
        <v>77178</v>
      </c>
      <c r="E9" s="14" t="n">
        <v>1212</v>
      </c>
      <c r="F9" s="15" t="n">
        <v>0.0372</v>
      </c>
      <c r="G9" s="15" t="n"/>
    </row>
    <row r="10">
      <c r="A10" s="12" t="inlineStr">
        <is>
          <t>ICICI Bank Ltd.</t>
        </is>
      </c>
      <c r="B10" s="30" t="inlineStr">
        <is>
          <t>INE090A01021</t>
        </is>
      </c>
      <c r="C10" s="30" t="inlineStr">
        <is>
          <t>Banks</t>
        </is>
      </c>
      <c r="D10" s="13" t="n">
        <v>81640</v>
      </c>
      <c r="E10" s="14" t="n">
        <v>1096.34</v>
      </c>
      <c r="F10" s="15" t="n">
        <v>0.0337</v>
      </c>
      <c r="G10" s="15" t="n"/>
    </row>
    <row r="11">
      <c r="A11" s="12" t="inlineStr">
        <is>
          <t>Bharti Airtel Ltd.</t>
        </is>
      </c>
      <c r="B11" s="30" t="inlineStr">
        <is>
          <t>INE397D01024</t>
        </is>
      </c>
      <c r="C11" s="30" t="inlineStr">
        <is>
          <t>Telecom - Services</t>
        </is>
      </c>
      <c r="D11" s="13" t="n">
        <v>31845</v>
      </c>
      <c r="E11" s="14" t="n">
        <v>670.53</v>
      </c>
      <c r="F11" s="15" t="n">
        <v>0.0206</v>
      </c>
      <c r="G11" s="15" t="n"/>
    </row>
    <row r="12">
      <c r="A12" s="12" t="inlineStr">
        <is>
          <t>Infosys Ltd.</t>
        </is>
      </c>
      <c r="B12" s="30" t="inlineStr">
        <is>
          <t>INE009A01021</t>
        </is>
      </c>
      <c r="C12" s="30" t="inlineStr">
        <is>
          <t>IT - Software</t>
        </is>
      </c>
      <c r="D12" s="13" t="n">
        <v>40035</v>
      </c>
      <c r="E12" s="14" t="n">
        <v>646.73</v>
      </c>
      <c r="F12" s="15" t="n">
        <v>0.0199</v>
      </c>
      <c r="G12" s="15" t="n"/>
    </row>
    <row r="13">
      <c r="A13" s="12" t="inlineStr">
        <is>
          <t>Larsen &amp; Toubro Ltd.</t>
        </is>
      </c>
      <c r="B13" s="30" t="inlineStr">
        <is>
          <t>INE018A01030</t>
        </is>
      </c>
      <c r="C13" s="30" t="inlineStr">
        <is>
          <t>Construction</t>
        </is>
      </c>
      <c r="D13" s="13" t="n">
        <v>13423</v>
      </c>
      <c r="E13" s="14" t="n">
        <v>548.13</v>
      </c>
      <c r="F13" s="15" t="n">
        <v>0.0168</v>
      </c>
      <c r="G13" s="15" t="n"/>
    </row>
    <row r="14">
      <c r="A14" s="12" t="inlineStr">
        <is>
          <t>State Bank of India</t>
        </is>
      </c>
      <c r="B14" s="30" t="inlineStr">
        <is>
          <t>INE062A01020</t>
        </is>
      </c>
      <c r="C14" s="30" t="inlineStr">
        <is>
          <t>Banks</t>
        </is>
      </c>
      <c r="D14" s="13" t="n">
        <v>47423</v>
      </c>
      <c r="E14" s="14" t="n">
        <v>465.79</v>
      </c>
      <c r="F14" s="15" t="n">
        <v>0.0143</v>
      </c>
      <c r="G14" s="15" t="n"/>
    </row>
    <row r="15">
      <c r="A15" s="12" t="inlineStr">
        <is>
          <t>BSE Ltd.</t>
        </is>
      </c>
      <c r="B15" s="30" t="inlineStr">
        <is>
          <t>INE118H01025</t>
        </is>
      </c>
      <c r="C15" s="30" t="inlineStr">
        <is>
          <t>Capital Markets</t>
        </is>
      </c>
      <c r="D15" s="13" t="n">
        <v>17266</v>
      </c>
      <c r="E15" s="14" t="n">
        <v>454.48</v>
      </c>
      <c r="F15" s="15" t="n">
        <v>0.014</v>
      </c>
      <c r="G15" s="15" t="n"/>
    </row>
    <row r="16">
      <c r="A16" s="12" t="inlineStr">
        <is>
          <t>ITC Ltd.</t>
        </is>
      </c>
      <c r="B16" s="30" t="inlineStr">
        <is>
          <t>INE154A01025</t>
        </is>
      </c>
      <c r="C16" s="30" t="inlineStr">
        <is>
          <t>Diversified FMCG</t>
        </is>
      </c>
      <c r="D16" s="13" t="n">
        <v>110149</v>
      </c>
      <c r="E16" s="14" t="n">
        <v>443.9</v>
      </c>
      <c r="F16" s="15" t="n">
        <v>0.0136</v>
      </c>
      <c r="G16" s="15" t="n"/>
    </row>
    <row r="17">
      <c r="A17" s="12" t="inlineStr">
        <is>
          <t>Axis Bank Ltd.</t>
        </is>
      </c>
      <c r="B17" s="30" t="inlineStr">
        <is>
          <t>INE238A01034</t>
        </is>
      </c>
      <c r="C17" s="30" t="inlineStr">
        <is>
          <t>Banks</t>
        </is>
      </c>
      <c r="D17" s="13" t="n">
        <v>32758</v>
      </c>
      <c r="E17" s="14" t="n">
        <v>415.83</v>
      </c>
      <c r="F17" s="15" t="n">
        <v>0.0128</v>
      </c>
      <c r="G17" s="15" t="n"/>
    </row>
    <row r="18">
      <c r="A18" s="12" t="inlineStr">
        <is>
          <t>Mahindra &amp; Mahindra Ltd.</t>
        </is>
      </c>
      <c r="B18" s="30" t="inlineStr">
        <is>
          <t>INE101A01026</t>
        </is>
      </c>
      <c r="C18" s="30" t="inlineStr">
        <is>
          <t>Automobiles</t>
        </is>
      </c>
      <c r="D18" s="13" t="n">
        <v>10202</v>
      </c>
      <c r="E18" s="14" t="n">
        <v>378.41</v>
      </c>
      <c r="F18" s="15" t="n">
        <v>0.0116</v>
      </c>
      <c r="G18" s="15" t="n"/>
    </row>
    <row r="19">
      <c r="A19" s="12" t="inlineStr">
        <is>
          <t>Tata Consultancy Services Ltd.</t>
        </is>
      </c>
      <c r="B19" s="30" t="inlineStr">
        <is>
          <t>INE467B01029</t>
        </is>
      </c>
      <c r="C19" s="30" t="inlineStr">
        <is>
          <t>IT - Software</t>
        </is>
      </c>
      <c r="D19" s="13" t="n">
        <v>11672</v>
      </c>
      <c r="E19" s="14" t="n">
        <v>374.23</v>
      </c>
      <c r="F19" s="15" t="n">
        <v>0.0115</v>
      </c>
      <c r="G19" s="15" t="n"/>
    </row>
    <row r="20">
      <c r="A20" s="12" t="inlineStr">
        <is>
          <t>Kotak Mahindra Bank Ltd.</t>
        </is>
      </c>
      <c r="B20" s="30" t="inlineStr">
        <is>
          <t>INE237A01028</t>
        </is>
      </c>
      <c r="C20" s="30" t="inlineStr">
        <is>
          <t>Banks</t>
        </is>
      </c>
      <c r="D20" s="13" t="n">
        <v>16809</v>
      </c>
      <c r="E20" s="14" t="n">
        <v>369.98</v>
      </c>
      <c r="F20" s="15" t="n">
        <v>0.0114</v>
      </c>
      <c r="G20" s="15" t="n"/>
    </row>
    <row r="21">
      <c r="A21" s="12" t="inlineStr">
        <is>
          <t>Hero MotoCorp Ltd.</t>
        </is>
      </c>
      <c r="B21" s="30" t="inlineStr">
        <is>
          <t>INE158A01026</t>
        </is>
      </c>
      <c r="C21" s="30" t="inlineStr">
        <is>
          <t>Automobiles</t>
        </is>
      </c>
      <c r="D21" s="13" t="n">
        <v>5483</v>
      </c>
      <c r="E21" s="14" t="n">
        <v>316.42</v>
      </c>
      <c r="F21" s="15" t="n">
        <v>0.0097</v>
      </c>
      <c r="G21" s="15" t="n"/>
    </row>
    <row r="22">
      <c r="A22" s="12" t="inlineStr">
        <is>
          <t>Bajaj Finance Ltd.</t>
        </is>
      </c>
      <c r="B22" s="30" t="inlineStr">
        <is>
          <t>INE296A01032</t>
        </is>
      </c>
      <c r="C22" s="30" t="inlineStr">
        <is>
          <t>Finance</t>
        </is>
      </c>
      <c r="D22" s="13" t="n">
        <v>30347</v>
      </c>
      <c r="E22" s="14" t="n">
        <v>299.46</v>
      </c>
      <c r="F22" s="15" t="n">
        <v>0.0092</v>
      </c>
      <c r="G22" s="15" t="n"/>
    </row>
    <row r="23">
      <c r="A23" s="12" t="inlineStr">
        <is>
          <t>Persistent Systems Ltd.</t>
        </is>
      </c>
      <c r="B23" s="30" t="inlineStr">
        <is>
          <t>INE262H01021</t>
        </is>
      </c>
      <c r="C23" s="30" t="inlineStr">
        <is>
          <t>IT - Software</t>
        </is>
      </c>
      <c r="D23" s="13" t="n">
        <v>4596</v>
      </c>
      <c r="E23" s="14" t="n">
        <v>288.26</v>
      </c>
      <c r="F23" s="15" t="n">
        <v>0.0089</v>
      </c>
      <c r="G23" s="15" t="n"/>
    </row>
    <row r="24">
      <c r="A24" s="12" t="inlineStr">
        <is>
          <t>The Federal Bank Ltd.</t>
        </is>
      </c>
      <c r="B24" s="30" t="inlineStr">
        <is>
          <t>INE171A01029</t>
        </is>
      </c>
      <c r="C24" s="30" t="inlineStr">
        <is>
          <t>Banks</t>
        </is>
      </c>
      <c r="D24" s="13" t="n">
        <v>103923</v>
      </c>
      <c r="E24" s="14" t="n">
        <v>277.58</v>
      </c>
      <c r="F24" s="15" t="n">
        <v>0.008500000000000001</v>
      </c>
      <c r="G24" s="15" t="n"/>
    </row>
    <row r="25">
      <c r="A25" s="12" t="inlineStr">
        <is>
          <t>Suzlon Energy Ltd.</t>
        </is>
      </c>
      <c r="B25" s="30" t="inlineStr">
        <is>
          <t>INE040H01021</t>
        </is>
      </c>
      <c r="C25" s="30" t="inlineStr">
        <is>
          <t>Electrical Equipment</t>
        </is>
      </c>
      <c r="D25" s="13" t="n">
        <v>512700</v>
      </c>
      <c r="E25" s="14" t="n">
        <v>270.04</v>
      </c>
      <c r="F25" s="15" t="n">
        <v>0.0083</v>
      </c>
      <c r="G25" s="15" t="n"/>
    </row>
    <row r="26">
      <c r="A26" s="12" t="inlineStr">
        <is>
          <t>PB Fintech Ltd.</t>
        </is>
      </c>
      <c r="B26" s="30" t="inlineStr">
        <is>
          <t>INE417T01026</t>
        </is>
      </c>
      <c r="C26" s="30" t="inlineStr">
        <is>
          <t>Financial Technology (Fintech)</t>
        </is>
      </c>
      <c r="D26" s="13" t="n">
        <v>14403</v>
      </c>
      <c r="E26" s="14" t="n">
        <v>262.94</v>
      </c>
      <c r="F26" s="15" t="n">
        <v>0.0081</v>
      </c>
      <c r="G26" s="15" t="n"/>
    </row>
    <row r="27">
      <c r="A27" s="12" t="inlineStr">
        <is>
          <t>Cummins India Ltd.</t>
        </is>
      </c>
      <c r="B27" s="30" t="inlineStr">
        <is>
          <t>INE298A01020</t>
        </is>
      </c>
      <c r="C27" s="30" t="inlineStr">
        <is>
          <t>Industrial Products</t>
        </is>
      </c>
      <c r="D27" s="13" t="n">
        <v>5710</v>
      </c>
      <c r="E27" s="14" t="n">
        <v>253.2</v>
      </c>
      <c r="F27" s="15" t="n">
        <v>0.0078</v>
      </c>
      <c r="G27" s="15" t="n"/>
    </row>
    <row r="28">
      <c r="A28" s="12" t="inlineStr">
        <is>
          <t>Maruti Suzuki India Ltd.</t>
        </is>
      </c>
      <c r="B28" s="30" t="inlineStr">
        <is>
          <t>INE585B01010</t>
        </is>
      </c>
      <c r="C28" s="30" t="inlineStr">
        <is>
          <t>Automobiles</t>
        </is>
      </c>
      <c r="D28" s="13" t="n">
        <v>1500</v>
      </c>
      <c r="E28" s="14" t="n">
        <v>250.46</v>
      </c>
      <c r="F28" s="15" t="n">
        <v>0.0077</v>
      </c>
      <c r="G28" s="15" t="n"/>
    </row>
    <row r="29">
      <c r="A29" s="12" t="inlineStr">
        <is>
          <t>IndusInd Bank Ltd.</t>
        </is>
      </c>
      <c r="B29" s="30" t="inlineStr">
        <is>
          <t>INE095A01012</t>
        </is>
      </c>
      <c r="C29" s="30" t="inlineStr">
        <is>
          <t>Banks</t>
        </is>
      </c>
      <c r="D29" s="13" t="n">
        <v>27827</v>
      </c>
      <c r="E29" s="14" t="n">
        <v>240.48</v>
      </c>
      <c r="F29" s="15" t="n">
        <v>0.0074</v>
      </c>
      <c r="G29" s="15" t="n"/>
    </row>
    <row r="30">
      <c r="A30" s="12" t="inlineStr">
        <is>
          <t>IDFC First Bank Ltd.</t>
        </is>
      </c>
      <c r="B30" s="30" t="inlineStr">
        <is>
          <t>INE092T01019</t>
        </is>
      </c>
      <c r="C30" s="30" t="inlineStr">
        <is>
          <t>Banks</t>
        </is>
      </c>
      <c r="D30" s="13" t="n">
        <v>279448</v>
      </c>
      <c r="E30" s="14" t="n">
        <v>239.24</v>
      </c>
      <c r="F30" s="15" t="n">
        <v>0.0073</v>
      </c>
      <c r="G30" s="15" t="n"/>
    </row>
    <row r="31">
      <c r="A31" s="12" t="inlineStr">
        <is>
          <t>AU Small Finance Bank Ltd.</t>
        </is>
      </c>
      <c r="B31" s="30" t="inlineStr">
        <is>
          <t>INE949L01017</t>
        </is>
      </c>
      <c r="C31" s="30" t="inlineStr">
        <is>
          <t>Banks</t>
        </is>
      </c>
      <c r="D31" s="13" t="n">
        <v>23840</v>
      </c>
      <c r="E31" s="14" t="n">
        <v>237.09</v>
      </c>
      <c r="F31" s="15" t="n">
        <v>0.0073</v>
      </c>
      <c r="G31" s="15" t="n"/>
    </row>
    <row r="32">
      <c r="A32" s="12" t="inlineStr">
        <is>
          <t>Coforge Ltd.</t>
        </is>
      </c>
      <c r="B32" s="30" t="inlineStr">
        <is>
          <t>INE591G01025</t>
        </is>
      </c>
      <c r="C32" s="30" t="inlineStr">
        <is>
          <t>IT - Software</t>
        </is>
      </c>
      <c r="D32" s="13" t="n">
        <v>14143</v>
      </c>
      <c r="E32" s="14" t="n">
        <v>235.2</v>
      </c>
      <c r="F32" s="15" t="n">
        <v>0.0072</v>
      </c>
      <c r="G32" s="15" t="n"/>
    </row>
    <row r="33">
      <c r="A33" s="12" t="inlineStr">
        <is>
          <t>Hindustan Unilever Ltd.</t>
        </is>
      </c>
      <c r="B33" s="30" t="inlineStr">
        <is>
          <t>INE030A01027</t>
        </is>
      </c>
      <c r="C33" s="30" t="inlineStr">
        <is>
          <t>Diversified FMCG</t>
        </is>
      </c>
      <c r="D33" s="13" t="n">
        <v>10144</v>
      </c>
      <c r="E33" s="14" t="n">
        <v>234.92</v>
      </c>
      <c r="F33" s="15" t="n">
        <v>0.0072</v>
      </c>
      <c r="G33" s="15" t="n"/>
    </row>
    <row r="34">
      <c r="A34" s="12" t="inlineStr">
        <is>
          <t>HDFC Asset Management Company Ltd.</t>
        </is>
      </c>
      <c r="B34" s="30" t="inlineStr">
        <is>
          <t>INE127D01025</t>
        </is>
      </c>
      <c r="C34" s="30" t="inlineStr">
        <is>
          <t>Capital Markets</t>
        </is>
      </c>
      <c r="D34" s="13" t="n">
        <v>8598</v>
      </c>
      <c r="E34" s="14" t="n">
        <v>229.76</v>
      </c>
      <c r="F34" s="15" t="n">
        <v>0.0071</v>
      </c>
      <c r="G34" s="15" t="n"/>
    </row>
    <row r="35">
      <c r="A35" s="12" t="inlineStr">
        <is>
          <t>Indus Towers Ltd.</t>
        </is>
      </c>
      <c r="B35" s="30" t="inlineStr">
        <is>
          <t>INE121J01017</t>
        </is>
      </c>
      <c r="C35" s="30" t="inlineStr">
        <is>
          <t>Telecom - Services</t>
        </is>
      </c>
      <c r="D35" s="13" t="n">
        <v>54656</v>
      </c>
      <c r="E35" s="14" t="n">
        <v>228.87</v>
      </c>
      <c r="F35" s="15" t="n">
        <v>0.007</v>
      </c>
      <c r="G35" s="15" t="n"/>
    </row>
    <row r="36">
      <c r="A36" s="12" t="inlineStr">
        <is>
          <t>Eternal Ltd.</t>
        </is>
      </c>
      <c r="B36" s="30" t="inlineStr">
        <is>
          <t>INE758T01015</t>
        </is>
      </c>
      <c r="C36" s="30" t="inlineStr">
        <is>
          <t>Retailing</t>
        </is>
      </c>
      <c r="D36" s="13" t="n">
        <v>82109</v>
      </c>
      <c r="E36" s="14" t="n">
        <v>228.3</v>
      </c>
      <c r="F36" s="15" t="n">
        <v>0.007</v>
      </c>
      <c r="G36" s="15" t="n"/>
    </row>
    <row r="37">
      <c r="A37" s="12" t="inlineStr">
        <is>
          <t>One 97 Communications Ltd.</t>
        </is>
      </c>
      <c r="B37" s="30" t="inlineStr">
        <is>
          <t>INE982J01020</t>
        </is>
      </c>
      <c r="C37" s="30" t="inlineStr">
        <is>
          <t>Financial Technology (Fintech)</t>
        </is>
      </c>
      <c r="D37" s="13" t="n">
        <v>17144</v>
      </c>
      <c r="E37" s="14" t="n">
        <v>222.68</v>
      </c>
      <c r="F37" s="15" t="n">
        <v>0.0068</v>
      </c>
      <c r="G37" s="15" t="n"/>
    </row>
    <row r="38">
      <c r="A38" s="12" t="inlineStr">
        <is>
          <t>Swiggy Ltd.</t>
        </is>
      </c>
      <c r="B38" s="30" t="inlineStr">
        <is>
          <t>INE00H001014</t>
        </is>
      </c>
      <c r="C38" s="30" t="inlineStr">
        <is>
          <t>Retailing</t>
        </is>
      </c>
      <c r="D38" s="13" t="n">
        <v>56884</v>
      </c>
      <c r="E38" s="14" t="n">
        <v>219.71</v>
      </c>
      <c r="F38" s="15" t="n">
        <v>0.0067</v>
      </c>
      <c r="G38" s="15" t="n"/>
    </row>
    <row r="39">
      <c r="A39" s="12" t="inlineStr">
        <is>
          <t>Ashok Leyland Ltd.</t>
        </is>
      </c>
      <c r="B39" s="30" t="inlineStr">
        <is>
          <t>INE208A01029</t>
        </is>
      </c>
      <c r="C39" s="30" t="inlineStr">
        <is>
          <t>Agricultural, Commercial &amp; Construction Vehicles</t>
        </is>
      </c>
      <c r="D39" s="13" t="n">
        <v>120874</v>
      </c>
      <c r="E39" s="14" t="n">
        <v>216.59</v>
      </c>
      <c r="F39" s="15" t="n">
        <v>0.0067</v>
      </c>
      <c r="G39" s="15" t="n"/>
    </row>
    <row r="40">
      <c r="A40" s="12" t="inlineStr">
        <is>
          <t>Lupin Ltd.</t>
        </is>
      </c>
      <c r="B40" s="30" t="inlineStr">
        <is>
          <t>INE326A01037</t>
        </is>
      </c>
      <c r="C40" s="30" t="inlineStr">
        <is>
          <t>Pharmaceuticals &amp; Biotechnology</t>
        </is>
      </c>
      <c r="D40" s="13" t="n">
        <v>10242</v>
      </c>
      <c r="E40" s="14" t="n">
        <v>216.05</v>
      </c>
      <c r="F40" s="15" t="n">
        <v>0.0066</v>
      </c>
      <c r="G40" s="15" t="n"/>
    </row>
    <row r="41">
      <c r="A41" s="12" t="inlineStr">
        <is>
          <t>Dixon Technologies (India) Ltd.</t>
        </is>
      </c>
      <c r="B41" s="30" t="inlineStr">
        <is>
          <t>INE935N01020</t>
        </is>
      </c>
      <c r="C41" s="30" t="inlineStr">
        <is>
          <t>Consumer Durables</t>
        </is>
      </c>
      <c r="D41" s="13" t="n">
        <v>1738</v>
      </c>
      <c r="E41" s="14" t="n">
        <v>210.33</v>
      </c>
      <c r="F41" s="15" t="n">
        <v>0.0065</v>
      </c>
      <c r="G41" s="15" t="n"/>
    </row>
    <row r="42">
      <c r="A42" s="12" t="inlineStr">
        <is>
          <t>Sun Pharmaceutical Industries Ltd.</t>
        </is>
      </c>
      <c r="B42" s="30" t="inlineStr">
        <is>
          <t>INE044A01036</t>
        </is>
      </c>
      <c r="C42" s="30" t="inlineStr">
        <is>
          <t>Pharmaceuticals &amp; Biotechnology</t>
        </is>
      </c>
      <c r="D42" s="13" t="n">
        <v>12103</v>
      </c>
      <c r="E42" s="14" t="n">
        <v>208.14</v>
      </c>
      <c r="F42" s="15" t="n">
        <v>0.0064</v>
      </c>
      <c r="G42" s="15" t="n"/>
    </row>
    <row r="43">
      <c r="A43" s="12" t="inlineStr">
        <is>
          <t>Hindustan Petroleum Corporation Ltd.</t>
        </is>
      </c>
      <c r="B43" s="30" t="inlineStr">
        <is>
          <t>INE094A01015</t>
        </is>
      </c>
      <c r="C43" s="30" t="inlineStr">
        <is>
          <t>Petroleum Products</t>
        </is>
      </c>
      <c r="D43" s="13" t="n">
        <v>40597</v>
      </c>
      <c r="E43" s="14" t="n">
        <v>202.6</v>
      </c>
      <c r="F43" s="15" t="n">
        <v>0.0062</v>
      </c>
      <c r="G43" s="15" t="n"/>
    </row>
    <row r="44">
      <c r="A44" s="12" t="inlineStr">
        <is>
          <t>HCL Technologies Ltd.</t>
        </is>
      </c>
      <c r="B44" s="30" t="inlineStr">
        <is>
          <t>INE860A01027</t>
        </is>
      </c>
      <c r="C44" s="30" t="inlineStr">
        <is>
          <t>IT - Software</t>
        </is>
      </c>
      <c r="D44" s="13" t="n">
        <v>12060</v>
      </c>
      <c r="E44" s="14" t="n">
        <v>195.77</v>
      </c>
      <c r="F44" s="15" t="n">
        <v>0.006</v>
      </c>
      <c r="G44" s="15" t="n"/>
    </row>
    <row r="45">
      <c r="A45" s="12" t="inlineStr">
        <is>
          <t>Fortis Healthcare Ltd.</t>
        </is>
      </c>
      <c r="B45" s="30" t="inlineStr">
        <is>
          <t>INE061F01013</t>
        </is>
      </c>
      <c r="C45" s="30" t="inlineStr">
        <is>
          <t>Healthcare Services</t>
        </is>
      </c>
      <c r="D45" s="13" t="n">
        <v>22015</v>
      </c>
      <c r="E45" s="14" t="n">
        <v>194.61</v>
      </c>
      <c r="F45" s="15" t="n">
        <v>0.006</v>
      </c>
      <c r="G45" s="15" t="n"/>
    </row>
    <row r="46">
      <c r="A46" s="12" t="inlineStr">
        <is>
          <t>Titan Company Ltd.</t>
        </is>
      </c>
      <c r="B46" s="30" t="inlineStr">
        <is>
          <t>INE280A01028</t>
        </is>
      </c>
      <c r="C46" s="30" t="inlineStr">
        <is>
          <t>Consumer Durables</t>
        </is>
      </c>
      <c r="D46" s="13" t="n">
        <v>4718</v>
      </c>
      <c r="E46" s="14" t="n">
        <v>191.15</v>
      </c>
      <c r="F46" s="15" t="n">
        <v>0.0059</v>
      </c>
      <c r="G46" s="15" t="n"/>
    </row>
    <row r="47">
      <c r="A47" s="12" t="inlineStr">
        <is>
          <t>SRF Ltd.</t>
        </is>
      </c>
      <c r="B47" s="30" t="inlineStr">
        <is>
          <t>INE647A01010</t>
        </is>
      </c>
      <c r="C47" s="30" t="inlineStr">
        <is>
          <t>Chemicals &amp; Petrochemicals</t>
        </is>
      </c>
      <c r="D47" s="13" t="n">
        <v>6134</v>
      </c>
      <c r="E47" s="14" t="n">
        <v>188.62</v>
      </c>
      <c r="F47" s="15" t="n">
        <v>0.0058</v>
      </c>
      <c r="G47" s="15" t="n"/>
    </row>
    <row r="48">
      <c r="A48" s="12" t="inlineStr">
        <is>
          <t>UPL Ltd.</t>
        </is>
      </c>
      <c r="B48" s="30" t="inlineStr">
        <is>
          <t>INE628A01036</t>
        </is>
      </c>
      <c r="C48" s="30" t="inlineStr">
        <is>
          <t>Fertilizers &amp; Agrochemicals</t>
        </is>
      </c>
      <c r="D48" s="13" t="n">
        <v>23669</v>
      </c>
      <c r="E48" s="14" t="n">
        <v>188.2</v>
      </c>
      <c r="F48" s="15" t="n">
        <v>0.0058</v>
      </c>
      <c r="G48" s="15" t="n"/>
    </row>
    <row r="49">
      <c r="A49" s="12" t="inlineStr">
        <is>
          <t>Max Financial Services Ltd.</t>
        </is>
      </c>
      <c r="B49" s="30" t="inlineStr">
        <is>
          <t>INE180A01020</t>
        </is>
      </c>
      <c r="C49" s="30" t="inlineStr">
        <is>
          <t>Insurance</t>
        </is>
      </c>
      <c r="D49" s="13" t="n">
        <v>11139</v>
      </c>
      <c r="E49" s="14" t="n">
        <v>186.22</v>
      </c>
      <c r="F49" s="15" t="n">
        <v>0.0057</v>
      </c>
      <c r="G49" s="15" t="n"/>
    </row>
    <row r="50">
      <c r="A50" s="12" t="inlineStr">
        <is>
          <t>NTPC Ltd.</t>
        </is>
      </c>
      <c r="B50" s="30" t="inlineStr">
        <is>
          <t>INE733E01010</t>
        </is>
      </c>
      <c r="C50" s="30" t="inlineStr">
        <is>
          <t>Power</t>
        </is>
      </c>
      <c r="D50" s="13" t="n">
        <v>54188</v>
      </c>
      <c r="E50" s="14" t="n">
        <v>178.58</v>
      </c>
      <c r="F50" s="15" t="n">
        <v>0.0055</v>
      </c>
      <c r="G50" s="15" t="n"/>
    </row>
    <row r="51">
      <c r="A51" s="12" t="inlineStr">
        <is>
          <t>Muthoot Finance Ltd.</t>
        </is>
      </c>
      <c r="B51" s="30" t="inlineStr">
        <is>
          <t>INE414G01012</t>
        </is>
      </c>
      <c r="C51" s="30" t="inlineStr">
        <is>
          <t>Finance</t>
        </is>
      </c>
      <c r="D51" s="13" t="n">
        <v>4530</v>
      </c>
      <c r="E51" s="14" t="n">
        <v>172.67</v>
      </c>
      <c r="F51" s="15" t="n">
        <v>0.0053</v>
      </c>
      <c r="G51" s="15" t="n"/>
    </row>
    <row r="52">
      <c r="A52" s="12" t="inlineStr">
        <is>
          <t>Tata Steel Ltd.</t>
        </is>
      </c>
      <c r="B52" s="30" t="inlineStr">
        <is>
          <t>INE081A01020</t>
        </is>
      </c>
      <c r="C52" s="30" t="inlineStr">
        <is>
          <t>Ferrous Metals</t>
        </is>
      </c>
      <c r="D52" s="13" t="n">
        <v>94475</v>
      </c>
      <c r="E52" s="14" t="n">
        <v>170.13</v>
      </c>
      <c r="F52" s="15" t="n">
        <v>0.0052</v>
      </c>
      <c r="G52" s="15" t="n"/>
    </row>
    <row r="53">
      <c r="A53" s="12" t="inlineStr">
        <is>
          <t>Polycab India Ltd.</t>
        </is>
      </c>
      <c r="B53" s="30" t="inlineStr">
        <is>
          <t>INE455K01017</t>
        </is>
      </c>
      <c r="C53" s="30" t="inlineStr">
        <is>
          <t>Industrial Products</t>
        </is>
      </c>
      <c r="D53" s="13" t="n">
        <v>2223</v>
      </c>
      <c r="E53" s="14" t="n">
        <v>169.37</v>
      </c>
      <c r="F53" s="15" t="n">
        <v>0.0052</v>
      </c>
      <c r="G53" s="15" t="n"/>
    </row>
    <row r="54">
      <c r="A54" s="12" t="inlineStr">
        <is>
          <t>Marico Ltd.</t>
        </is>
      </c>
      <c r="B54" s="30" t="inlineStr">
        <is>
          <t>INE196A01026</t>
        </is>
      </c>
      <c r="C54" s="30" t="inlineStr">
        <is>
          <t>Agricultural Food &amp; other Products</t>
        </is>
      </c>
      <c r="D54" s="13" t="n">
        <v>22333</v>
      </c>
      <c r="E54" s="14" t="n">
        <v>167.63</v>
      </c>
      <c r="F54" s="15" t="n">
        <v>0.0051</v>
      </c>
      <c r="G54" s="15" t="n"/>
    </row>
    <row r="55">
      <c r="A55" s="12" t="inlineStr">
        <is>
          <t>Bharat Forge Ltd.</t>
        </is>
      </c>
      <c r="B55" s="30" t="inlineStr">
        <is>
          <t>INE465A01025</t>
        </is>
      </c>
      <c r="C55" s="30" t="inlineStr">
        <is>
          <t>Auto Components</t>
        </is>
      </c>
      <c r="D55" s="13" t="n">
        <v>11264</v>
      </c>
      <c r="E55" s="14" t="n">
        <v>165.63</v>
      </c>
      <c r="F55" s="15" t="n">
        <v>0.0051</v>
      </c>
      <c r="G55" s="15" t="n"/>
    </row>
    <row r="56">
      <c r="A56" s="12" t="inlineStr">
        <is>
          <t>GE Vernova T&amp;D India Limited</t>
        </is>
      </c>
      <c r="B56" s="30" t="inlineStr">
        <is>
          <t>INE200A01026</t>
        </is>
      </c>
      <c r="C56" s="30" t="inlineStr">
        <is>
          <t>Electrical Equipment</t>
        </is>
      </c>
      <c r="D56" s="13" t="n">
        <v>5233</v>
      </c>
      <c r="E56" s="14" t="n">
        <v>163.92</v>
      </c>
      <c r="F56" s="15" t="n">
        <v>0.005</v>
      </c>
      <c r="G56" s="15" t="n"/>
    </row>
    <row r="57">
      <c r="A57" s="12" t="inlineStr">
        <is>
          <t>Bharat Electronics Ltd.</t>
        </is>
      </c>
      <c r="B57" s="30" t="inlineStr">
        <is>
          <t>INE263A01024</t>
        </is>
      </c>
      <c r="C57" s="30" t="inlineStr">
        <is>
          <t>Aerospace &amp; Defense</t>
        </is>
      </c>
      <c r="D57" s="13" t="n">
        <v>40939</v>
      </c>
      <c r="E57" s="14" t="n">
        <v>163.59</v>
      </c>
      <c r="F57" s="15" t="n">
        <v>0.005</v>
      </c>
      <c r="G57" s="15" t="n"/>
    </row>
    <row r="58">
      <c r="A58" s="12" t="inlineStr">
        <is>
          <t>Yes Bank Ltd.</t>
        </is>
      </c>
      <c r="B58" s="30" t="inlineStr">
        <is>
          <t>INE528G01035</t>
        </is>
      </c>
      <c r="C58" s="30" t="inlineStr">
        <is>
          <t>Banks</t>
        </is>
      </c>
      <c r="D58" s="13" t="n">
        <v>742920</v>
      </c>
      <c r="E58" s="14" t="n">
        <v>160.47</v>
      </c>
      <c r="F58" s="15" t="n">
        <v>0.0049</v>
      </c>
      <c r="G58" s="15" t="n"/>
    </row>
    <row r="59">
      <c r="A59" s="12" t="inlineStr">
        <is>
          <t>Ultratech Cement Ltd.</t>
        </is>
      </c>
      <c r="B59" s="30" t="inlineStr">
        <is>
          <t>INE481G01011</t>
        </is>
      </c>
      <c r="C59" s="30" t="inlineStr">
        <is>
          <t>Cement &amp; Cement Products</t>
        </is>
      </c>
      <c r="D59" s="13" t="n">
        <v>1355</v>
      </c>
      <c r="E59" s="14" t="n">
        <v>159.67</v>
      </c>
      <c r="F59" s="15" t="n">
        <v>0.0049</v>
      </c>
      <c r="G59" s="15" t="n"/>
    </row>
    <row r="60">
      <c r="A60" s="12" t="inlineStr">
        <is>
          <t>Shriram Finance Ltd.</t>
        </is>
      </c>
      <c r="B60" s="30" t="inlineStr">
        <is>
          <t>INE721A01047</t>
        </is>
      </c>
      <c r="C60" s="30" t="inlineStr">
        <is>
          <t>Finance</t>
        </is>
      </c>
      <c r="D60" s="13" t="n">
        <v>16008</v>
      </c>
      <c r="E60" s="14" t="n">
        <v>159.47</v>
      </c>
      <c r="F60" s="15" t="n">
        <v>0.0049</v>
      </c>
      <c r="G60" s="15" t="n"/>
    </row>
    <row r="61">
      <c r="A61" s="12" t="inlineStr">
        <is>
          <t>GMR Airports Ltd.</t>
        </is>
      </c>
      <c r="B61" s="30" t="inlineStr">
        <is>
          <t>INE776C01039</t>
        </is>
      </c>
      <c r="C61" s="30" t="inlineStr">
        <is>
          <t>Transport Infrastructure</t>
        </is>
      </c>
      <c r="D61" s="13" t="n">
        <v>150751</v>
      </c>
      <c r="E61" s="14" t="n">
        <v>157.34</v>
      </c>
      <c r="F61" s="15" t="n">
        <v>0.0048</v>
      </c>
      <c r="G61" s="15" t="n"/>
    </row>
    <row r="62">
      <c r="A62" s="12" t="inlineStr">
        <is>
          <t>Bharat Heavy Electricals Ltd.</t>
        </is>
      </c>
      <c r="B62" s="30" t="inlineStr">
        <is>
          <t>INE257A01026</t>
        </is>
      </c>
      <c r="C62" s="30" t="inlineStr">
        <is>
          <t>Electrical Equipment</t>
        </is>
      </c>
      <c r="D62" s="13" t="n">
        <v>54293</v>
      </c>
      <c r="E62" s="14" t="n">
        <v>156.07</v>
      </c>
      <c r="F62" s="15" t="n">
        <v>0.0048</v>
      </c>
      <c r="G62" s="15" t="n"/>
    </row>
    <row r="63">
      <c r="A63" s="12" t="inlineStr">
        <is>
          <t>Sundaram Finance Ltd.</t>
        </is>
      </c>
      <c r="B63" s="30" t="inlineStr">
        <is>
          <t>INE660A01013</t>
        </is>
      </c>
      <c r="C63" s="30" t="inlineStr">
        <is>
          <t>Finance</t>
        </is>
      </c>
      <c r="D63" s="13" t="n">
        <v>2909</v>
      </c>
      <c r="E63" s="14" t="n">
        <v>153.68</v>
      </c>
      <c r="F63" s="15" t="n">
        <v>0.0047</v>
      </c>
      <c r="G63" s="15" t="n"/>
    </row>
    <row r="64">
      <c r="A64" s="12" t="inlineStr">
        <is>
          <t>FSN E-Commerce Ventures Ltd.</t>
        </is>
      </c>
      <c r="B64" s="30" t="inlineStr">
        <is>
          <t>INE388Y01029</t>
        </is>
      </c>
      <c r="C64" s="30" t="inlineStr">
        <is>
          <t>Retailing</t>
        </is>
      </c>
      <c r="D64" s="13" t="n">
        <v>57705</v>
      </c>
      <c r="E64" s="14" t="n">
        <v>153</v>
      </c>
      <c r="F64" s="15" t="n">
        <v>0.0047</v>
      </c>
      <c r="G64" s="15" t="n"/>
    </row>
    <row r="65">
      <c r="A65" s="12" t="inlineStr">
        <is>
          <t>APL Apollo Tubes Ltd.</t>
        </is>
      </c>
      <c r="B65" s="30" t="inlineStr">
        <is>
          <t>INE702C01027</t>
        </is>
      </c>
      <c r="C65" s="30" t="inlineStr">
        <is>
          <t>Industrial Products</t>
        </is>
      </c>
      <c r="D65" s="13" t="n">
        <v>7679</v>
      </c>
      <c r="E65" s="14" t="n">
        <v>146.98</v>
      </c>
      <c r="F65" s="15" t="n">
        <v>0.0045</v>
      </c>
      <c r="G65" s="15" t="n"/>
    </row>
    <row r="66">
      <c r="A66" s="12" t="inlineStr">
        <is>
          <t>Hindalco Industries Ltd.</t>
        </is>
      </c>
      <c r="B66" s="30" t="inlineStr">
        <is>
          <t>INE038A01020</t>
        </is>
      </c>
      <c r="C66" s="30" t="inlineStr">
        <is>
          <t>Non - Ferrous Metals</t>
        </is>
      </c>
      <c r="D66" s="13" t="n">
        <v>16537</v>
      </c>
      <c r="E66" s="14" t="n">
        <v>146.63</v>
      </c>
      <c r="F66" s="15" t="n">
        <v>0.0045</v>
      </c>
      <c r="G66" s="15" t="n"/>
    </row>
    <row r="67">
      <c r="A67" s="12" t="inlineStr">
        <is>
          <t>The Phoenix Mills Ltd.</t>
        </is>
      </c>
      <c r="B67" s="30" t="inlineStr">
        <is>
          <t>INE211B01039</t>
        </is>
      </c>
      <c r="C67" s="30" t="inlineStr">
        <is>
          <t>Realty</t>
        </is>
      </c>
      <c r="D67" s="13" t="n">
        <v>7882</v>
      </c>
      <c r="E67" s="14" t="n">
        <v>146.09</v>
      </c>
      <c r="F67" s="15" t="n">
        <v>0.0045</v>
      </c>
      <c r="G67" s="15" t="n"/>
    </row>
    <row r="68">
      <c r="A68" s="12" t="inlineStr">
        <is>
          <t>Asian Paints Ltd.</t>
        </is>
      </c>
      <c r="B68" s="30" t="inlineStr">
        <is>
          <t>INE021A01026</t>
        </is>
      </c>
      <c r="C68" s="30" t="inlineStr">
        <is>
          <t>Consumer Durables</t>
        </is>
      </c>
      <c r="D68" s="13" t="n">
        <v>5168</v>
      </c>
      <c r="E68" s="14" t="n">
        <v>143.13</v>
      </c>
      <c r="F68" s="15" t="n">
        <v>0.0044</v>
      </c>
      <c r="G68" s="15" t="n"/>
    </row>
    <row r="69">
      <c r="A69" s="12" t="inlineStr">
        <is>
          <t>Aurobindo Pharma Ltd.</t>
        </is>
      </c>
      <c r="B69" s="30" t="inlineStr">
        <is>
          <t>INE406A01037</t>
        </is>
      </c>
      <c r="C69" s="30" t="inlineStr">
        <is>
          <t>Pharmaceuticals &amp; Biotechnology</t>
        </is>
      </c>
      <c r="D69" s="13" t="n">
        <v>11815</v>
      </c>
      <c r="E69" s="14" t="n">
        <v>139.77</v>
      </c>
      <c r="F69" s="15" t="n">
        <v>0.0043</v>
      </c>
      <c r="G69" s="15" t="n"/>
    </row>
    <row r="70">
      <c r="A70" s="12" t="inlineStr">
        <is>
          <t>Power Grid Corporation of India Ltd.</t>
        </is>
      </c>
      <c r="B70" s="30" t="inlineStr">
        <is>
          <t>INE752E01010</t>
        </is>
      </c>
      <c r="C70" s="30" t="inlineStr">
        <is>
          <t>Power</t>
        </is>
      </c>
      <c r="D70" s="13" t="n">
        <v>51771</v>
      </c>
      <c r="E70" s="14" t="n">
        <v>136.99</v>
      </c>
      <c r="F70" s="15" t="n">
        <v>0.0042</v>
      </c>
      <c r="G70" s="15" t="n"/>
    </row>
    <row r="71">
      <c r="A71" s="12" t="inlineStr">
        <is>
          <t>Alkem Laboratories Ltd.</t>
        </is>
      </c>
      <c r="B71" s="30" t="inlineStr">
        <is>
          <t>INE540L01014</t>
        </is>
      </c>
      <c r="C71" s="30" t="inlineStr">
        <is>
          <t>Pharmaceuticals &amp; Biotechnology</t>
        </is>
      </c>
      <c r="D71" s="13" t="n">
        <v>2471</v>
      </c>
      <c r="E71" s="14" t="n">
        <v>136.07</v>
      </c>
      <c r="F71" s="15" t="n">
        <v>0.0042</v>
      </c>
      <c r="G71" s="15" t="n"/>
    </row>
    <row r="72">
      <c r="A72" s="12" t="inlineStr">
        <is>
          <t>Mphasis Ltd.</t>
        </is>
      </c>
      <c r="B72" s="30" t="inlineStr">
        <is>
          <t>INE356A01018</t>
        </is>
      </c>
      <c r="C72" s="30" t="inlineStr">
        <is>
          <t>IT - Software</t>
        </is>
      </c>
      <c r="D72" s="13" t="n">
        <v>4817</v>
      </c>
      <c r="E72" s="14" t="n">
        <v>134.45</v>
      </c>
      <c r="F72" s="15" t="n">
        <v>0.0041</v>
      </c>
      <c r="G72" s="15" t="n"/>
    </row>
    <row r="73">
      <c r="A73" s="12" t="inlineStr">
        <is>
          <t>Bajaj Finserv Ltd.</t>
        </is>
      </c>
      <c r="B73" s="30" t="inlineStr">
        <is>
          <t>INE918I01026</t>
        </is>
      </c>
      <c r="C73" s="30" t="inlineStr">
        <is>
          <t>Finance</t>
        </is>
      </c>
      <c r="D73" s="13" t="n">
        <v>6536</v>
      </c>
      <c r="E73" s="14" t="n">
        <v>133.33</v>
      </c>
      <c r="F73" s="15" t="n">
        <v>0.0041</v>
      </c>
      <c r="G73" s="15" t="n"/>
    </row>
    <row r="74">
      <c r="A74" s="12" t="inlineStr">
        <is>
          <t>MRF Ltd.</t>
        </is>
      </c>
      <c r="B74" s="30" t="inlineStr">
        <is>
          <t>INE883A01011</t>
        </is>
      </c>
      <c r="C74" s="30" t="inlineStr">
        <is>
          <t>Auto Components</t>
        </is>
      </c>
      <c r="D74" s="13" t="n">
        <v>86</v>
      </c>
      <c r="E74" s="14" t="n">
        <v>131.46</v>
      </c>
      <c r="F74" s="15" t="n">
        <v>0.004</v>
      </c>
      <c r="G74" s="15" t="n"/>
    </row>
    <row r="75">
      <c r="A75" s="12" t="inlineStr">
        <is>
          <t>Voltas Ltd.</t>
        </is>
      </c>
      <c r="B75" s="30" t="inlineStr">
        <is>
          <t>INE226A01021</t>
        </is>
      </c>
      <c r="C75" s="30" t="inlineStr">
        <is>
          <t>Consumer Durables</t>
        </is>
      </c>
      <c r="D75" s="13" t="n">
        <v>9620</v>
      </c>
      <c r="E75" s="14" t="n">
        <v>130.95</v>
      </c>
      <c r="F75" s="15" t="n">
        <v>0.004</v>
      </c>
      <c r="G75" s="15" t="n"/>
    </row>
    <row r="76">
      <c r="A76" s="12" t="inlineStr">
        <is>
          <t>InterGlobe Aviation Ltd.</t>
        </is>
      </c>
      <c r="B76" s="30" t="inlineStr">
        <is>
          <t>INE646L01027</t>
        </is>
      </c>
      <c r="C76" s="30" t="inlineStr">
        <is>
          <t>Transport Services</t>
        </is>
      </c>
      <c r="D76" s="13" t="n">
        <v>2583</v>
      </c>
      <c r="E76" s="14" t="n">
        <v>130.69</v>
      </c>
      <c r="F76" s="15" t="n">
        <v>0.004</v>
      </c>
      <c r="G76" s="15" t="n"/>
    </row>
    <row r="77">
      <c r="A77" s="12" t="inlineStr">
        <is>
          <t>Glenmark Pharmaceuticals Ltd.</t>
        </is>
      </c>
      <c r="B77" s="30" t="inlineStr">
        <is>
          <t>INE935A01035</t>
        </is>
      </c>
      <c r="C77" s="30" t="inlineStr">
        <is>
          <t>Pharmaceuticals &amp; Biotechnology</t>
        </is>
      </c>
      <c r="D77" s="13" t="n">
        <v>6361</v>
      </c>
      <c r="E77" s="14" t="n">
        <v>129.46</v>
      </c>
      <c r="F77" s="15" t="n">
        <v>0.004</v>
      </c>
      <c r="G77" s="15" t="n"/>
    </row>
    <row r="78">
      <c r="A78" s="12" t="inlineStr">
        <is>
          <t>360 One Wam Ltd.</t>
        </is>
      </c>
      <c r="B78" s="30" t="inlineStr">
        <is>
          <t>INE466L01038</t>
        </is>
      </c>
      <c r="C78" s="30" t="inlineStr">
        <is>
          <t>Capital Markets</t>
        </is>
      </c>
      <c r="D78" s="13" t="n">
        <v>10736</v>
      </c>
      <c r="E78" s="14" t="n">
        <v>127.76</v>
      </c>
      <c r="F78" s="15" t="n">
        <v>0.0039</v>
      </c>
      <c r="G78" s="15" t="n"/>
    </row>
    <row r="79">
      <c r="A79" s="12" t="inlineStr">
        <is>
          <t>Godrej Properties Ltd.</t>
        </is>
      </c>
      <c r="B79" s="30" t="inlineStr">
        <is>
          <t>INE484J01027</t>
        </is>
      </c>
      <c r="C79" s="30" t="inlineStr">
        <is>
          <t>Realty</t>
        </is>
      </c>
      <c r="D79" s="13" t="n">
        <v>6303</v>
      </c>
      <c r="E79" s="14" t="n">
        <v>126.34</v>
      </c>
      <c r="F79" s="15" t="n">
        <v>0.0039</v>
      </c>
      <c r="G79" s="15" t="n"/>
    </row>
    <row r="80">
      <c r="A80" s="12" t="inlineStr">
        <is>
          <t>Union Bank of India</t>
        </is>
      </c>
      <c r="B80" s="30" t="inlineStr">
        <is>
          <t>INE692A01016</t>
        </is>
      </c>
      <c r="C80" s="30" t="inlineStr">
        <is>
          <t>Banks</t>
        </is>
      </c>
      <c r="D80" s="13" t="n">
        <v>81640</v>
      </c>
      <c r="E80" s="14" t="n">
        <v>125.53</v>
      </c>
      <c r="F80" s="15" t="n">
        <v>0.0039</v>
      </c>
      <c r="G80" s="15" t="n"/>
    </row>
    <row r="81">
      <c r="A81" s="12" t="inlineStr">
        <is>
          <t>Dabur India Ltd.</t>
        </is>
      </c>
      <c r="B81" s="30" t="inlineStr">
        <is>
          <t>INE016A01026</t>
        </is>
      </c>
      <c r="C81" s="30" t="inlineStr">
        <is>
          <t>Personal Products</t>
        </is>
      </c>
      <c r="D81" s="13" t="n">
        <v>24890</v>
      </c>
      <c r="E81" s="14" t="n">
        <v>125.35</v>
      </c>
      <c r="F81" s="15" t="n">
        <v>0.0038</v>
      </c>
      <c r="G81" s="15" t="n"/>
    </row>
    <row r="82">
      <c r="A82" s="12" t="inlineStr">
        <is>
          <t>Vodafone Idea Ltd.</t>
        </is>
      </c>
      <c r="B82" s="30" t="inlineStr">
        <is>
          <t>INE669E01016</t>
        </is>
      </c>
      <c r="C82" s="30" t="inlineStr">
        <is>
          <t>Telecom - Services</t>
        </is>
      </c>
      <c r="D82" s="13" t="n">
        <v>1164715</v>
      </c>
      <c r="E82" s="14" t="n">
        <v>125.32</v>
      </c>
      <c r="F82" s="15" t="n">
        <v>0.0038</v>
      </c>
      <c r="G82" s="15" t="n"/>
    </row>
    <row r="83">
      <c r="A83" s="12" t="inlineStr">
        <is>
          <t>JSW Steel Ltd.</t>
        </is>
      </c>
      <c r="B83" s="30" t="inlineStr">
        <is>
          <t>INE019A01038</t>
        </is>
      </c>
      <c r="C83" s="30" t="inlineStr">
        <is>
          <t>Ferrous Metals</t>
        </is>
      </c>
      <c r="D83" s="13" t="n">
        <v>10736</v>
      </c>
      <c r="E83" s="14" t="n">
        <v>125.05</v>
      </c>
      <c r="F83" s="15" t="n">
        <v>0.0038</v>
      </c>
      <c r="G83" s="15" t="n"/>
    </row>
    <row r="84">
      <c r="A84" s="12" t="inlineStr">
        <is>
          <t>Indian Bank</t>
        </is>
      </c>
      <c r="B84" s="30" t="inlineStr">
        <is>
          <t>INE562A01011</t>
        </is>
      </c>
      <c r="C84" s="30" t="inlineStr">
        <is>
          <t>Banks</t>
        </is>
      </c>
      <c r="D84" s="13" t="n">
        <v>14934</v>
      </c>
      <c r="E84" s="14" t="n">
        <v>125.03</v>
      </c>
      <c r="F84" s="15" t="n">
        <v>0.0038</v>
      </c>
      <c r="G84" s="15" t="n"/>
    </row>
    <row r="85">
      <c r="A85" s="12" t="inlineStr">
        <is>
          <t>Grasim Industries Ltd.</t>
        </is>
      </c>
      <c r="B85" s="30" t="inlineStr">
        <is>
          <t>INE047A01021</t>
        </is>
      </c>
      <c r="C85" s="30" t="inlineStr">
        <is>
          <t>Cement &amp; Cement Products</t>
        </is>
      </c>
      <c r="D85" s="13" t="n">
        <v>4366</v>
      </c>
      <c r="E85" s="14" t="n">
        <v>123.51</v>
      </c>
      <c r="F85" s="15" t="n">
        <v>0.0038</v>
      </c>
      <c r="G85" s="15" t="n"/>
    </row>
    <row r="86">
      <c r="A86" s="12" t="inlineStr">
        <is>
          <t>Vishal Mega Mart Ltd</t>
        </is>
      </c>
      <c r="B86" s="30" t="inlineStr">
        <is>
          <t>INE01EA01019</t>
        </is>
      </c>
      <c r="C86" s="30" t="inlineStr">
        <is>
          <t>Retailing</t>
        </is>
      </c>
      <c r="D86" s="13" t="n">
        <v>89897</v>
      </c>
      <c r="E86" s="14" t="n">
        <v>122.59</v>
      </c>
      <c r="F86" s="15" t="n">
        <v>0.0038</v>
      </c>
      <c r="G86" s="15" t="n"/>
    </row>
    <row r="87">
      <c r="A87" s="12" t="inlineStr">
        <is>
          <t>NMDC Ltd.</t>
        </is>
      </c>
      <c r="B87" s="30" t="inlineStr">
        <is>
          <t>INE584A01023</t>
        </is>
      </c>
      <c r="C87" s="30" t="inlineStr">
        <is>
          <t>Minerals &amp; Mining</t>
        </is>
      </c>
      <c r="D87" s="13" t="n">
        <v>145999</v>
      </c>
      <c r="E87" s="14" t="n">
        <v>121.43</v>
      </c>
      <c r="F87" s="15" t="n">
        <v>0.0037</v>
      </c>
      <c r="G87" s="15" t="n"/>
    </row>
    <row r="88">
      <c r="A88" s="12" t="inlineStr">
        <is>
          <t>Waaree Energies Ltd.</t>
        </is>
      </c>
      <c r="B88" s="30" t="inlineStr">
        <is>
          <t>INE377N01017</t>
        </is>
      </c>
      <c r="C88" s="30" t="inlineStr">
        <is>
          <t>Electrical Equipment</t>
        </is>
      </c>
      <c r="D88" s="13" t="n">
        <v>4047</v>
      </c>
      <c r="E88" s="14" t="n">
        <v>120.12</v>
      </c>
      <c r="F88" s="15" t="n">
        <v>0.0037</v>
      </c>
      <c r="G88" s="15" t="n"/>
    </row>
    <row r="89">
      <c r="A89" s="12" t="inlineStr">
        <is>
          <t>National Aluminium Company Ltd.</t>
        </is>
      </c>
      <c r="B89" s="30" t="inlineStr">
        <is>
          <t>INE139A01034</t>
        </is>
      </c>
      <c r="C89" s="30" t="inlineStr">
        <is>
          <t>Non - Ferrous Metals</t>
        </is>
      </c>
      <c r="D89" s="13" t="n">
        <v>37882</v>
      </c>
      <c r="E89" s="14" t="n">
        <v>119.06</v>
      </c>
      <c r="F89" s="15" t="n">
        <v>0.0037</v>
      </c>
      <c r="G89" s="15" t="n"/>
    </row>
    <row r="90">
      <c r="A90" s="12" t="inlineStr">
        <is>
          <t>Bajaj Auto Ltd.</t>
        </is>
      </c>
      <c r="B90" s="30" t="inlineStr">
        <is>
          <t>INE917I01010</t>
        </is>
      </c>
      <c r="C90" s="30" t="inlineStr">
        <is>
          <t>Automobiles</t>
        </is>
      </c>
      <c r="D90" s="13" t="n">
        <v>1267</v>
      </c>
      <c r="E90" s="14" t="n">
        <v>118.38</v>
      </c>
      <c r="F90" s="15" t="n">
        <v>0.0036</v>
      </c>
      <c r="G90" s="15" t="n"/>
    </row>
    <row r="91">
      <c r="A91" s="12" t="inlineStr">
        <is>
          <t>Tube Investments Of India Ltd.</t>
        </is>
      </c>
      <c r="B91" s="30" t="inlineStr">
        <is>
          <t>INE974X01010</t>
        </is>
      </c>
      <c r="C91" s="30" t="inlineStr">
        <is>
          <t>Auto Components</t>
        </is>
      </c>
      <c r="D91" s="13" t="n">
        <v>4512</v>
      </c>
      <c r="E91" s="14" t="n">
        <v>117.95</v>
      </c>
      <c r="F91" s="15" t="n">
        <v>0.0036</v>
      </c>
      <c r="G91" s="15" t="n"/>
    </row>
    <row r="92">
      <c r="A92" s="12" t="inlineStr">
        <is>
          <t>Vedanta Ltd.</t>
        </is>
      </c>
      <c r="B92" s="30" t="inlineStr">
        <is>
          <t>INE205A01025</t>
        </is>
      </c>
      <c r="C92" s="30" t="inlineStr">
        <is>
          <t>Diversified Metals</t>
        </is>
      </c>
      <c r="D92" s="13" t="n">
        <v>19390</v>
      </c>
      <c r="E92" s="14" t="n">
        <v>117.19</v>
      </c>
      <c r="F92" s="15" t="n">
        <v>0.0036</v>
      </c>
      <c r="G92" s="15" t="n"/>
    </row>
    <row r="93">
      <c r="A93" s="12" t="inlineStr">
        <is>
          <t>Adani Ports &amp; Special Economic Zone Ltd.</t>
        </is>
      </c>
      <c r="B93" s="30" t="inlineStr">
        <is>
          <t>INE742F01042</t>
        </is>
      </c>
      <c r="C93" s="30" t="inlineStr">
        <is>
          <t>Transport Infrastructure</t>
        </is>
      </c>
      <c r="D93" s="13" t="n">
        <v>7913</v>
      </c>
      <c r="E93" s="14" t="n">
        <v>116.31</v>
      </c>
      <c r="F93" s="15" t="n">
        <v>0.0036</v>
      </c>
      <c r="G93" s="15" t="n"/>
    </row>
    <row r="94">
      <c r="A94" s="12" t="inlineStr">
        <is>
          <t>KEI Industries Ltd.</t>
        </is>
      </c>
      <c r="B94" s="30" t="inlineStr">
        <is>
          <t>INE878B01027</t>
        </is>
      </c>
      <c r="C94" s="30" t="inlineStr">
        <is>
          <t>Industrial Products</t>
        </is>
      </c>
      <c r="D94" s="13" t="n">
        <v>2606</v>
      </c>
      <c r="E94" s="14" t="n">
        <v>116.23</v>
      </c>
      <c r="F94" s="15" t="n">
        <v>0.0036</v>
      </c>
      <c r="G94" s="15" t="n"/>
    </row>
    <row r="95">
      <c r="A95" s="12" t="inlineStr">
        <is>
          <t>Aditya Birla Capital Ltd.</t>
        </is>
      </c>
      <c r="B95" s="30" t="inlineStr">
        <is>
          <t>INE674K01013</t>
        </is>
      </c>
      <c r="C95" s="30" t="inlineStr">
        <is>
          <t>Finance</t>
        </is>
      </c>
      <c r="D95" s="13" t="n">
        <v>32412</v>
      </c>
      <c r="E95" s="14" t="n">
        <v>115.94</v>
      </c>
      <c r="F95" s="15" t="n">
        <v>0.0036</v>
      </c>
      <c r="G95" s="15" t="n"/>
    </row>
    <row r="96">
      <c r="A96" s="12" t="inlineStr">
        <is>
          <t>Colgate Palmolive (India) Ltd.</t>
        </is>
      </c>
      <c r="B96" s="30" t="inlineStr">
        <is>
          <t>INE259A01022</t>
        </is>
      </c>
      <c r="C96" s="30" t="inlineStr">
        <is>
          <t>Personal Products</t>
        </is>
      </c>
      <c r="D96" s="13" t="n">
        <v>5563</v>
      </c>
      <c r="E96" s="14" t="n">
        <v>115.47</v>
      </c>
      <c r="F96" s="15" t="n">
        <v>0.0035</v>
      </c>
      <c r="G96" s="15" t="n"/>
    </row>
    <row r="97">
      <c r="A97" s="12" t="inlineStr">
        <is>
          <t>Tech Mahindra Ltd.</t>
        </is>
      </c>
      <c r="B97" s="30" t="inlineStr">
        <is>
          <t>INE669C01036</t>
        </is>
      </c>
      <c r="C97" s="30" t="inlineStr">
        <is>
          <t>IT - Software</t>
        </is>
      </c>
      <c r="D97" s="13" t="n">
        <v>7256</v>
      </c>
      <c r="E97" s="14" t="n">
        <v>115.44</v>
      </c>
      <c r="F97" s="15" t="n">
        <v>0.0035</v>
      </c>
      <c r="G97" s="15" t="n"/>
    </row>
    <row r="98">
      <c r="A98" s="12" t="inlineStr">
        <is>
          <t>Eicher Motors Ltd.</t>
        </is>
      </c>
      <c r="B98" s="30" t="inlineStr">
        <is>
          <t>INE066A01021</t>
        </is>
      </c>
      <c r="C98" s="30" t="inlineStr">
        <is>
          <t>Automobiles</t>
        </is>
      </c>
      <c r="D98" s="13" t="n">
        <v>1573</v>
      </c>
      <c r="E98" s="14" t="n">
        <v>115.03</v>
      </c>
      <c r="F98" s="15" t="n">
        <v>0.0035</v>
      </c>
      <c r="G98" s="15" t="n"/>
    </row>
    <row r="99">
      <c r="A99" s="12" t="inlineStr">
        <is>
          <t>Prestige Estates Projects Ltd.</t>
        </is>
      </c>
      <c r="B99" s="30" t="inlineStr">
        <is>
          <t>INE811K01011</t>
        </is>
      </c>
      <c r="C99" s="30" t="inlineStr">
        <is>
          <t>Realty</t>
        </is>
      </c>
      <c r="D99" s="13" t="n">
        <v>7127</v>
      </c>
      <c r="E99" s="14" t="n">
        <v>113.66</v>
      </c>
      <c r="F99" s="15" t="n">
        <v>0.0035</v>
      </c>
      <c r="G99" s="15" t="n"/>
    </row>
    <row r="100">
      <c r="A100" s="12" t="inlineStr">
        <is>
          <t>Jindal Stainless Ltd.</t>
        </is>
      </c>
      <c r="B100" s="30" t="inlineStr">
        <is>
          <t>INE220G01021</t>
        </is>
      </c>
      <c r="C100" s="30" t="inlineStr">
        <is>
          <t>Ferrous Metals</t>
        </is>
      </c>
      <c r="D100" s="13" t="n">
        <v>13508</v>
      </c>
      <c r="E100" s="14" t="n">
        <v>113.37</v>
      </c>
      <c r="F100" s="15" t="n">
        <v>0.0035</v>
      </c>
      <c r="G100" s="15" t="n"/>
    </row>
    <row r="101">
      <c r="A101" s="12" t="inlineStr">
        <is>
          <t>Coromandel International Ltd.</t>
        </is>
      </c>
      <c r="B101" s="30" t="inlineStr">
        <is>
          <t>INE169A01031</t>
        </is>
      </c>
      <c r="C101" s="30" t="inlineStr">
        <is>
          <t>Fertilizers &amp; Agrochemicals</t>
        </is>
      </c>
      <c r="D101" s="13" t="n">
        <v>4995</v>
      </c>
      <c r="E101" s="14" t="n">
        <v>113.21</v>
      </c>
      <c r="F101" s="15" t="n">
        <v>0.0035</v>
      </c>
      <c r="G101" s="15" t="n"/>
    </row>
    <row r="102">
      <c r="A102" s="12" t="inlineStr">
        <is>
          <t>Mahindra &amp; Mahindra Financial Services Ltd</t>
        </is>
      </c>
      <c r="B102" s="30" t="inlineStr">
        <is>
          <t>INE774D01024</t>
        </is>
      </c>
      <c r="C102" s="30" t="inlineStr">
        <is>
          <t>Finance</t>
        </is>
      </c>
      <c r="D102" s="13" t="n">
        <v>27941</v>
      </c>
      <c r="E102" s="14" t="n">
        <v>112.6</v>
      </c>
      <c r="F102" s="15" t="n">
        <v>0.0035</v>
      </c>
      <c r="G102" s="15" t="n"/>
    </row>
    <row r="103">
      <c r="A103" s="12" t="inlineStr">
        <is>
          <t>ICICI Prudential Life Insurance Co Ltd.</t>
        </is>
      </c>
      <c r="B103" s="30" t="inlineStr">
        <is>
          <t>INE726G01019</t>
        </is>
      </c>
      <c r="C103" s="30" t="inlineStr">
        <is>
          <t>Insurance</t>
        </is>
      </c>
      <c r="D103" s="13" t="n">
        <v>16601</v>
      </c>
      <c r="E103" s="14" t="n">
        <v>110.94</v>
      </c>
      <c r="F103" s="15" t="n">
        <v>0.0034</v>
      </c>
      <c r="G103" s="15" t="n"/>
    </row>
    <row r="104">
      <c r="A104" s="12" t="inlineStr">
        <is>
          <t>PI Industries Ltd.</t>
        </is>
      </c>
      <c r="B104" s="30" t="inlineStr">
        <is>
          <t>INE603J01030</t>
        </is>
      </c>
      <c r="C104" s="30" t="inlineStr">
        <is>
          <t>Fertilizers &amp; Agrochemicals</t>
        </is>
      </c>
      <c r="D104" s="13" t="n">
        <v>3423</v>
      </c>
      <c r="E104" s="14" t="n">
        <v>110.84</v>
      </c>
      <c r="F104" s="15" t="n">
        <v>0.0034</v>
      </c>
      <c r="G104" s="15" t="n"/>
    </row>
    <row r="105">
      <c r="A105" s="12" t="inlineStr">
        <is>
          <t>Jio Financial Services Ltd.</t>
        </is>
      </c>
      <c r="B105" s="30" t="inlineStr">
        <is>
          <t>INE758E01017</t>
        </is>
      </c>
      <c r="C105" s="30" t="inlineStr">
        <is>
          <t>Finance</t>
        </is>
      </c>
      <c r="D105" s="13" t="n">
        <v>37468</v>
      </c>
      <c r="E105" s="14" t="n">
        <v>110.51</v>
      </c>
      <c r="F105" s="15" t="n">
        <v>0.0034</v>
      </c>
      <c r="G105" s="15" t="n"/>
    </row>
    <row r="106">
      <c r="A106" s="12" t="inlineStr">
        <is>
          <t>L&amp;T Finance Ltd.</t>
        </is>
      </c>
      <c r="B106" s="30" t="inlineStr">
        <is>
          <t>INE498L01015</t>
        </is>
      </c>
      <c r="C106" s="30" t="inlineStr">
        <is>
          <t>Finance</t>
        </is>
      </c>
      <c r="D106" s="13" t="n">
        <v>34558</v>
      </c>
      <c r="E106" s="14" t="n">
        <v>109.19</v>
      </c>
      <c r="F106" s="15" t="n">
        <v>0.0034</v>
      </c>
      <c r="G106" s="15" t="n"/>
    </row>
    <row r="107">
      <c r="A107" s="12" t="inlineStr">
        <is>
          <t>SBI Cards &amp; Payment Services Ltd.</t>
        </is>
      </c>
      <c r="B107" s="30" t="inlineStr">
        <is>
          <t>INE018E01016</t>
        </is>
      </c>
      <c r="C107" s="30" t="inlineStr">
        <is>
          <t>Finance</t>
        </is>
      </c>
      <c r="D107" s="13" t="n">
        <v>12665</v>
      </c>
      <c r="E107" s="14" t="n">
        <v>109.13</v>
      </c>
      <c r="F107" s="15" t="n">
        <v>0.0034</v>
      </c>
      <c r="G107" s="15" t="n"/>
    </row>
    <row r="108">
      <c r="A108" s="12" t="inlineStr">
        <is>
          <t>Trent Ltd.</t>
        </is>
      </c>
      <c r="B108" s="30" t="inlineStr">
        <is>
          <t>INE849A01020</t>
        </is>
      </c>
      <c r="C108" s="30" t="inlineStr">
        <is>
          <t>Retailing</t>
        </is>
      </c>
      <c r="D108" s="13" t="n">
        <v>2536</v>
      </c>
      <c r="E108" s="14" t="n">
        <v>108.52</v>
      </c>
      <c r="F108" s="15" t="n">
        <v>0.0033</v>
      </c>
      <c r="G108" s="15" t="n"/>
    </row>
    <row r="109">
      <c r="A109" s="12" t="inlineStr">
        <is>
          <t>Oil &amp; Natural Gas Corporation Ltd.</t>
        </is>
      </c>
      <c r="B109" s="30" t="inlineStr">
        <is>
          <t>INE213A01029</t>
        </is>
      </c>
      <c r="C109" s="30" t="inlineStr">
        <is>
          <t>Oil</t>
        </is>
      </c>
      <c r="D109" s="13" t="n">
        <v>44399</v>
      </c>
      <c r="E109" s="14" t="n">
        <v>106.73</v>
      </c>
      <c r="F109" s="15" t="n">
        <v>0.0033</v>
      </c>
      <c r="G109" s="15" t="n"/>
    </row>
    <row r="110">
      <c r="A110" s="12" t="inlineStr">
        <is>
          <t>NHPC Ltd.</t>
        </is>
      </c>
      <c r="B110" s="30" t="inlineStr">
        <is>
          <t>INE848E01016</t>
        </is>
      </c>
      <c r="C110" s="30" t="inlineStr">
        <is>
          <t>Power</t>
        </is>
      </c>
      <c r="D110" s="13" t="n">
        <v>133655</v>
      </c>
      <c r="E110" s="14" t="n">
        <v>105.88</v>
      </c>
      <c r="F110" s="15" t="n">
        <v>0.0033</v>
      </c>
      <c r="G110" s="15" t="n"/>
    </row>
    <row r="111">
      <c r="A111" s="12" t="inlineStr">
        <is>
          <t>Nestle India Ltd.</t>
        </is>
      </c>
      <c r="B111" s="30" t="inlineStr">
        <is>
          <t>INE239A01024</t>
        </is>
      </c>
      <c r="C111" s="30" t="inlineStr">
        <is>
          <t>Food Products</t>
        </is>
      </c>
      <c r="D111" s="13" t="n">
        <v>8195</v>
      </c>
      <c r="E111" s="14" t="n">
        <v>105.55</v>
      </c>
      <c r="F111" s="15" t="n">
        <v>0.0032</v>
      </c>
      <c r="G111" s="15" t="n"/>
    </row>
    <row r="112">
      <c r="A112" s="12" t="inlineStr">
        <is>
          <t>Torrent Power Ltd.</t>
        </is>
      </c>
      <c r="B112" s="30" t="inlineStr">
        <is>
          <t>INE813H01021</t>
        </is>
      </c>
      <c r="C112" s="30" t="inlineStr">
        <is>
          <t>Power</t>
        </is>
      </c>
      <c r="D112" s="13" t="n">
        <v>8041</v>
      </c>
      <c r="E112" s="14" t="n">
        <v>105.07</v>
      </c>
      <c r="F112" s="15" t="n">
        <v>0.0032</v>
      </c>
      <c r="G112" s="15" t="n"/>
    </row>
    <row r="113">
      <c r="A113" s="12" t="inlineStr">
        <is>
          <t>Mankind Pharma Ltd.</t>
        </is>
      </c>
      <c r="B113" s="30" t="inlineStr">
        <is>
          <t>INE634S01028</t>
        </is>
      </c>
      <c r="C113" s="30" t="inlineStr">
        <is>
          <t>Pharmaceuticals &amp; Biotechnology</t>
        </is>
      </c>
      <c r="D113" s="13" t="n">
        <v>4779</v>
      </c>
      <c r="E113" s="14" t="n">
        <v>104.97</v>
      </c>
      <c r="F113" s="15" t="n">
        <v>0.0032</v>
      </c>
      <c r="G113" s="15" t="n"/>
    </row>
    <row r="114">
      <c r="A114" s="12" t="inlineStr">
        <is>
          <t>SBI Life Insurance Company Ltd.</t>
        </is>
      </c>
      <c r="B114" s="30" t="inlineStr">
        <is>
          <t>INE123W01016</t>
        </is>
      </c>
      <c r="C114" s="30" t="inlineStr">
        <is>
          <t>Insurance</t>
        </is>
      </c>
      <c r="D114" s="13" t="n">
        <v>5131</v>
      </c>
      <c r="E114" s="14" t="n">
        <v>104.41</v>
      </c>
      <c r="F114" s="15" t="n">
        <v>0.0032</v>
      </c>
      <c r="G114" s="15" t="n"/>
    </row>
    <row r="115">
      <c r="A115" s="12" t="inlineStr">
        <is>
          <t>Coal India Ltd.</t>
        </is>
      </c>
      <c r="B115" s="30" t="inlineStr">
        <is>
          <t>INE522F01014</t>
        </is>
      </c>
      <c r="C115" s="30" t="inlineStr">
        <is>
          <t>Consumable Fuels</t>
        </is>
      </c>
      <c r="D115" s="13" t="n">
        <v>25953</v>
      </c>
      <c r="E115" s="14" t="n">
        <v>103.55</v>
      </c>
      <c r="F115" s="15" t="n">
        <v>0.0032</v>
      </c>
      <c r="G115" s="15" t="n"/>
    </row>
    <row r="116">
      <c r="A116" s="12" t="inlineStr">
        <is>
          <t>Biocon Ltd.</t>
        </is>
      </c>
      <c r="B116" s="30" t="inlineStr">
        <is>
          <t>INE376G01013</t>
        </is>
      </c>
      <c r="C116" s="30" t="inlineStr">
        <is>
          <t>Pharmaceuticals &amp; Biotechnology</t>
        </is>
      </c>
      <c r="D116" s="13" t="n">
        <v>25365</v>
      </c>
      <c r="E116" s="14" t="n">
        <v>99.91</v>
      </c>
      <c r="F116" s="15" t="n">
        <v>0.0031</v>
      </c>
      <c r="G116" s="15" t="n"/>
    </row>
    <row r="117">
      <c r="A117" s="12" t="inlineStr">
        <is>
          <t>TVS Motor Company Ltd.</t>
        </is>
      </c>
      <c r="B117" s="30" t="inlineStr">
        <is>
          <t>INE494B01023</t>
        </is>
      </c>
      <c r="C117" s="30" t="inlineStr">
        <is>
          <t>Automobiles</t>
        </is>
      </c>
      <c r="D117" s="13" t="n">
        <v>2684</v>
      </c>
      <c r="E117" s="14" t="n">
        <v>99.84</v>
      </c>
      <c r="F117" s="15" t="n">
        <v>0.0031</v>
      </c>
      <c r="G117" s="15" t="n"/>
    </row>
    <row r="118">
      <c r="A118" s="12" t="inlineStr">
        <is>
          <t>UNO Minda Ltd.</t>
        </is>
      </c>
      <c r="B118" s="30" t="inlineStr">
        <is>
          <t>INE405E01023</t>
        </is>
      </c>
      <c r="C118" s="30" t="inlineStr">
        <is>
          <t>Auto Components</t>
        </is>
      </c>
      <c r="D118" s="13" t="n">
        <v>7657</v>
      </c>
      <c r="E118" s="14" t="n">
        <v>98.45</v>
      </c>
      <c r="F118" s="15" t="n">
        <v>0.003</v>
      </c>
      <c r="G118" s="15" t="n"/>
    </row>
    <row r="119">
      <c r="A119" s="12" t="inlineStr">
        <is>
          <t>Hitachi Energy India Ltd.</t>
        </is>
      </c>
      <c r="B119" s="30" t="inlineStr">
        <is>
          <t>INE07Y701011</t>
        </is>
      </c>
      <c r="C119" s="30" t="inlineStr">
        <is>
          <t>Electrical Equipment</t>
        </is>
      </c>
      <c r="D119" s="13" t="n">
        <v>537</v>
      </c>
      <c r="E119" s="14" t="n">
        <v>98.31999999999999</v>
      </c>
      <c r="F119" s="15" t="n">
        <v>0.003</v>
      </c>
      <c r="G119" s="15" t="n"/>
    </row>
    <row r="120">
      <c r="A120" s="12" t="inlineStr">
        <is>
          <t>Oil India Ltd.</t>
        </is>
      </c>
      <c r="B120" s="30" t="inlineStr">
        <is>
          <t>INE274J01014</t>
        </is>
      </c>
      <c r="C120" s="30" t="inlineStr">
        <is>
          <t>Oil</t>
        </is>
      </c>
      <c r="D120" s="13" t="n">
        <v>23048</v>
      </c>
      <c r="E120" s="14" t="n">
        <v>97.8</v>
      </c>
      <c r="F120" s="15" t="n">
        <v>0.003</v>
      </c>
      <c r="G120" s="15" t="n"/>
    </row>
    <row r="121">
      <c r="A121" s="12" t="inlineStr">
        <is>
          <t>JK Cement Ltd.</t>
        </is>
      </c>
      <c r="B121" s="30" t="inlineStr">
        <is>
          <t>INE823G01014</t>
        </is>
      </c>
      <c r="C121" s="30" t="inlineStr">
        <is>
          <t>Cement &amp; Cement Products</t>
        </is>
      </c>
      <c r="D121" s="13" t="n">
        <v>1768</v>
      </c>
      <c r="E121" s="14" t="n">
        <v>97.79000000000001</v>
      </c>
      <c r="F121" s="15" t="n">
        <v>0.003</v>
      </c>
      <c r="G121" s="15" t="n"/>
    </row>
    <row r="122">
      <c r="A122" s="12" t="inlineStr">
        <is>
          <t>Cipla Ltd.</t>
        </is>
      </c>
      <c r="B122" s="30" t="inlineStr">
        <is>
          <t>INE059A01026</t>
        </is>
      </c>
      <c r="C122" s="30" t="inlineStr">
        <is>
          <t>Pharmaceuticals &amp; Biotechnology</t>
        </is>
      </c>
      <c r="D122" s="13" t="n">
        <v>6431</v>
      </c>
      <c r="E122" s="14" t="n">
        <v>97.19</v>
      </c>
      <c r="F122" s="15" t="n">
        <v>0.003</v>
      </c>
      <c r="G122" s="15" t="n"/>
    </row>
    <row r="123">
      <c r="A123" s="12" t="inlineStr">
        <is>
          <t>Page Industries Ltd.</t>
        </is>
      </c>
      <c r="B123" s="30" t="inlineStr">
        <is>
          <t>INE761H01022</t>
        </is>
      </c>
      <c r="C123" s="30" t="inlineStr">
        <is>
          <t>Textiles &amp; Apparels</t>
        </is>
      </c>
      <c r="D123" s="13" t="n">
        <v>267</v>
      </c>
      <c r="E123" s="14" t="n">
        <v>96.23999999999999</v>
      </c>
      <c r="F123" s="15" t="n">
        <v>0.003</v>
      </c>
      <c r="G123" s="15" t="n"/>
    </row>
    <row r="124">
      <c r="A124" s="12" t="inlineStr">
        <is>
          <t>Hindustan Aeronautics Ltd.</t>
        </is>
      </c>
      <c r="B124" s="30" t="inlineStr">
        <is>
          <t>INE066F01020</t>
        </is>
      </c>
      <c r="C124" s="30" t="inlineStr">
        <is>
          <t>Aerospace &amp; Defense</t>
        </is>
      </c>
      <c r="D124" s="13" t="n">
        <v>2169</v>
      </c>
      <c r="E124" s="14" t="n">
        <v>95.19</v>
      </c>
      <c r="F124" s="15" t="n">
        <v>0.0029</v>
      </c>
      <c r="G124" s="15" t="n"/>
    </row>
    <row r="125">
      <c r="A125" s="12" t="inlineStr">
        <is>
          <t>Blue Star Ltd.</t>
        </is>
      </c>
      <c r="B125" s="30" t="inlineStr">
        <is>
          <t>INE472A01039</t>
        </is>
      </c>
      <c r="C125" s="30" t="inlineStr">
        <is>
          <t>Consumer Durables</t>
        </is>
      </c>
      <c r="D125" s="13" t="n">
        <v>5483</v>
      </c>
      <c r="E125" s="14" t="n">
        <v>94.89</v>
      </c>
      <c r="F125" s="15" t="n">
        <v>0.0029</v>
      </c>
      <c r="G125" s="15" t="n"/>
    </row>
    <row r="126">
      <c r="A126" s="12" t="inlineStr">
        <is>
          <t>Divi's Laboratories Ltd.</t>
        </is>
      </c>
      <c r="B126" s="30" t="inlineStr">
        <is>
          <t>INE361B01024</t>
        </is>
      </c>
      <c r="C126" s="30" t="inlineStr">
        <is>
          <t>Pharmaceuticals &amp; Biotechnology</t>
        </is>
      </c>
      <c r="D126" s="13" t="n">
        <v>1452</v>
      </c>
      <c r="E126" s="14" t="n">
        <v>92.81999999999999</v>
      </c>
      <c r="F126" s="15" t="n">
        <v>0.0029</v>
      </c>
      <c r="G126" s="15" t="n"/>
    </row>
    <row r="127">
      <c r="A127" s="12" t="inlineStr">
        <is>
          <t>Jubilant Foodworks Ltd.</t>
        </is>
      </c>
      <c r="B127" s="30" t="inlineStr">
        <is>
          <t>INE797F01020</t>
        </is>
      </c>
      <c r="C127" s="30" t="inlineStr">
        <is>
          <t>Leisure Services</t>
        </is>
      </c>
      <c r="D127" s="13" t="n">
        <v>16534</v>
      </c>
      <c r="E127" s="14" t="n">
        <v>92.36</v>
      </c>
      <c r="F127" s="15" t="n">
        <v>0.0028</v>
      </c>
      <c r="G127" s="15" t="n"/>
    </row>
    <row r="128">
      <c r="A128" s="12" t="inlineStr">
        <is>
          <t>HDFC Life Insurance Company Ltd.</t>
        </is>
      </c>
      <c r="B128" s="30" t="inlineStr">
        <is>
          <t>INE795G01014</t>
        </is>
      </c>
      <c r="C128" s="30" t="inlineStr">
        <is>
          <t>Insurance</t>
        </is>
      </c>
      <c r="D128" s="13" t="n">
        <v>12284</v>
      </c>
      <c r="E128" s="14" t="n">
        <v>92.11</v>
      </c>
      <c r="F128" s="15" t="n">
        <v>0.0028</v>
      </c>
      <c r="G128" s="15" t="n"/>
    </row>
    <row r="129">
      <c r="A129" s="12" t="inlineStr">
        <is>
          <t>Supreme Industries Ltd.</t>
        </is>
      </c>
      <c r="B129" s="30" t="inlineStr">
        <is>
          <t>INE195A01028</t>
        </is>
      </c>
      <c r="C129" s="30" t="inlineStr">
        <is>
          <t>Industrial Products</t>
        </is>
      </c>
      <c r="D129" s="13" t="n">
        <v>2725</v>
      </c>
      <c r="E129" s="14" t="n">
        <v>91.39</v>
      </c>
      <c r="F129" s="15" t="n">
        <v>0.0028</v>
      </c>
      <c r="G129" s="15" t="n"/>
    </row>
    <row r="130">
      <c r="A130" s="12" t="inlineStr">
        <is>
          <t>Sona BLW Precision Forgings Ltd.</t>
        </is>
      </c>
      <c r="B130" s="30" t="inlineStr">
        <is>
          <t>INE073K01018</t>
        </is>
      </c>
      <c r="C130" s="30" t="inlineStr">
        <is>
          <t>Auto Components</t>
        </is>
      </c>
      <c r="D130" s="13" t="n">
        <v>18934</v>
      </c>
      <c r="E130" s="14" t="n">
        <v>90.77</v>
      </c>
      <c r="F130" s="15" t="n">
        <v>0.0028</v>
      </c>
      <c r="G130" s="15" t="n"/>
    </row>
    <row r="131">
      <c r="A131" s="12" t="inlineStr">
        <is>
          <t>Tata Communications Ltd.</t>
        </is>
      </c>
      <c r="B131" s="30" t="inlineStr">
        <is>
          <t>INE151A01013</t>
        </is>
      </c>
      <c r="C131" s="30" t="inlineStr">
        <is>
          <t>Telecom - Services</t>
        </is>
      </c>
      <c r="D131" s="13" t="n">
        <v>4962</v>
      </c>
      <c r="E131" s="14" t="n">
        <v>90.56999999999999</v>
      </c>
      <c r="F131" s="15" t="n">
        <v>0.0028</v>
      </c>
      <c r="G131" s="15" t="n"/>
    </row>
    <row r="132">
      <c r="A132" s="12" t="inlineStr">
        <is>
          <t>Petronet LNG Ltd.</t>
        </is>
      </c>
      <c r="B132" s="30" t="inlineStr">
        <is>
          <t>INE347G01014</t>
        </is>
      </c>
      <c r="C132" s="30" t="inlineStr">
        <is>
          <t>Gas</t>
        </is>
      </c>
      <c r="D132" s="13" t="n">
        <v>31668</v>
      </c>
      <c r="E132" s="14" t="n">
        <v>89.97</v>
      </c>
      <c r="F132" s="15" t="n">
        <v>0.0028</v>
      </c>
      <c r="G132" s="15" t="n"/>
    </row>
    <row r="133">
      <c r="A133" s="12" t="inlineStr">
        <is>
          <t>Steel Authority of India Ltd.</t>
        </is>
      </c>
      <c r="B133" s="30" t="inlineStr">
        <is>
          <t>INE114A01011</t>
        </is>
      </c>
      <c r="C133" s="30" t="inlineStr">
        <is>
          <t>Ferrous Metals</t>
        </is>
      </c>
      <c r="D133" s="13" t="n">
        <v>61097</v>
      </c>
      <c r="E133" s="14" t="n">
        <v>89.81</v>
      </c>
      <c r="F133" s="15" t="n">
        <v>0.0028</v>
      </c>
      <c r="G133" s="15" t="n"/>
    </row>
    <row r="134">
      <c r="A134" s="12" t="inlineStr">
        <is>
          <t>Max Healthcare Institute Ltd.</t>
        </is>
      </c>
      <c r="B134" s="30" t="inlineStr">
        <is>
          <t>INE027H01010</t>
        </is>
      </c>
      <c r="C134" s="30" t="inlineStr">
        <is>
          <t>Healthcare Services</t>
        </is>
      </c>
      <c r="D134" s="13" t="n">
        <v>8500</v>
      </c>
      <c r="E134" s="14" t="n">
        <v>88.83</v>
      </c>
      <c r="F134" s="15" t="n">
        <v>0.0027</v>
      </c>
      <c r="G134" s="15" t="n"/>
    </row>
    <row r="135">
      <c r="A135" s="12" t="inlineStr">
        <is>
          <t>Tata Consumer Products Ltd.</t>
        </is>
      </c>
      <c r="B135" s="30" t="inlineStr">
        <is>
          <t>INE192A01025</t>
        </is>
      </c>
      <c r="C135" s="30" t="inlineStr">
        <is>
          <t>Agricultural Food &amp; other Products</t>
        </is>
      </c>
      <c r="D135" s="13" t="n">
        <v>7442</v>
      </c>
      <c r="E135" s="14" t="n">
        <v>88.70999999999999</v>
      </c>
      <c r="F135" s="15" t="n">
        <v>0.0027</v>
      </c>
      <c r="G135" s="15" t="n"/>
    </row>
    <row r="136">
      <c r="A136" s="12" t="inlineStr">
        <is>
          <t>Dr. Reddy's Laboratories Ltd.</t>
        </is>
      </c>
      <c r="B136" s="30" t="inlineStr">
        <is>
          <t>INE089A01031</t>
        </is>
      </c>
      <c r="C136" s="30" t="inlineStr">
        <is>
          <t>Pharmaceuticals &amp; Biotechnology</t>
        </is>
      </c>
      <c r="D136" s="13" t="n">
        <v>6965</v>
      </c>
      <c r="E136" s="14" t="n">
        <v>88.55</v>
      </c>
      <c r="F136" s="15" t="n">
        <v>0.0027</v>
      </c>
      <c r="G136" s="15" t="n"/>
    </row>
    <row r="137">
      <c r="A137" s="12" t="inlineStr">
        <is>
          <t>Tata Motors Passenger Vehicles Ltd.</t>
        </is>
      </c>
      <c r="B137" s="30" t="inlineStr">
        <is>
          <t>INE155A01022</t>
        </is>
      </c>
      <c r="C137" s="30" t="inlineStr">
        <is>
          <t>Automobiles</t>
        </is>
      </c>
      <c r="D137" s="13" t="n">
        <v>23900</v>
      </c>
      <c r="E137" s="14" t="n">
        <v>87.8</v>
      </c>
      <c r="F137" s="15" t="n">
        <v>0.0027</v>
      </c>
      <c r="G137" s="15" t="n"/>
    </row>
    <row r="138">
      <c r="A138" s="12" t="inlineStr">
        <is>
          <t>Indian Railway Catering &amp;Tou. Corp. Ltd.</t>
        </is>
      </c>
      <c r="B138" s="30" t="inlineStr">
        <is>
          <t>INE335Y01020</t>
        </is>
      </c>
      <c r="C138" s="30" t="inlineStr">
        <is>
          <t>Leisure Services</t>
        </is>
      </c>
      <c r="D138" s="13" t="n">
        <v>12743</v>
      </c>
      <c r="E138" s="14" t="n">
        <v>87.23999999999999</v>
      </c>
      <c r="F138" s="15" t="n">
        <v>0.0027</v>
      </c>
      <c r="G138" s="15" t="n"/>
    </row>
    <row r="139">
      <c r="A139" s="12" t="inlineStr">
        <is>
          <t>Wipro Ltd.</t>
        </is>
      </c>
      <c r="B139" s="30" t="inlineStr">
        <is>
          <t>INE075A01022</t>
        </is>
      </c>
      <c r="C139" s="30" t="inlineStr">
        <is>
          <t>IT - Software</t>
        </is>
      </c>
      <c r="D139" s="13" t="n">
        <v>32635</v>
      </c>
      <c r="E139" s="14" t="n">
        <v>85.92</v>
      </c>
      <c r="F139" s="15" t="n">
        <v>0.0026</v>
      </c>
      <c r="G139" s="15" t="n"/>
    </row>
    <row r="140">
      <c r="A140" s="12" t="inlineStr">
        <is>
          <t>Rail Vikas Nigam Ltd.</t>
        </is>
      </c>
      <c r="B140" s="30" t="inlineStr">
        <is>
          <t>INE415G01027</t>
        </is>
      </c>
      <c r="C140" s="30" t="inlineStr">
        <is>
          <t>Construction</t>
        </is>
      </c>
      <c r="D140" s="13" t="n">
        <v>23977</v>
      </c>
      <c r="E140" s="14" t="n">
        <v>85.66</v>
      </c>
      <c r="F140" s="15" t="n">
        <v>0.0026</v>
      </c>
      <c r="G140" s="15" t="n"/>
    </row>
    <row r="141">
      <c r="A141" s="12" t="inlineStr">
        <is>
          <t>Bharat Petroleum Corporation Ltd.</t>
        </is>
      </c>
      <c r="B141" s="30" t="inlineStr">
        <is>
          <t>INE029A01011</t>
        </is>
      </c>
      <c r="C141" s="30" t="inlineStr">
        <is>
          <t>Petroleum Products</t>
        </is>
      </c>
      <c r="D141" s="13" t="n">
        <v>22154</v>
      </c>
      <c r="E141" s="14" t="n">
        <v>85.06999999999999</v>
      </c>
      <c r="F141" s="15" t="n">
        <v>0.0026</v>
      </c>
      <c r="G141" s="15" t="n"/>
    </row>
    <row r="142">
      <c r="A142" s="12" t="inlineStr">
        <is>
          <t>IPCA Laboratories Ltd.</t>
        </is>
      </c>
      <c r="B142" s="30" t="inlineStr">
        <is>
          <t>INE571A01038</t>
        </is>
      </c>
      <c r="C142" s="30" t="inlineStr">
        <is>
          <t>Pharmaceuticals &amp; Biotechnology</t>
        </is>
      </c>
      <c r="D142" s="13" t="n">
        <v>5874</v>
      </c>
      <c r="E142" s="14" t="n">
        <v>83.34999999999999</v>
      </c>
      <c r="F142" s="15" t="n">
        <v>0.0026</v>
      </c>
      <c r="G142" s="15" t="n"/>
    </row>
    <row r="143">
      <c r="A143" s="12" t="inlineStr">
        <is>
          <t>Oberoi Realty Ltd.</t>
        </is>
      </c>
      <c r="B143" s="30" t="inlineStr">
        <is>
          <t>INE093I01010</t>
        </is>
      </c>
      <c r="C143" s="30" t="inlineStr">
        <is>
          <t>Realty</t>
        </is>
      </c>
      <c r="D143" s="13" t="n">
        <v>4973</v>
      </c>
      <c r="E143" s="14" t="n">
        <v>83.08</v>
      </c>
      <c r="F143" s="15" t="n">
        <v>0.0026</v>
      </c>
      <c r="G143" s="15" t="n"/>
    </row>
    <row r="144">
      <c r="A144" s="12" t="inlineStr">
        <is>
          <t>Apollo Hospitals Enterprise Ltd.</t>
        </is>
      </c>
      <c r="B144" s="30" t="inlineStr">
        <is>
          <t>INE437A01024</t>
        </is>
      </c>
      <c r="C144" s="30" t="inlineStr">
        <is>
          <t>Healthcare Services</t>
        </is>
      </c>
      <c r="D144" s="13" t="n">
        <v>1176</v>
      </c>
      <c r="E144" s="14" t="n">
        <v>82.81999999999999</v>
      </c>
      <c r="F144" s="15" t="n">
        <v>0.0025</v>
      </c>
      <c r="G144" s="15" t="n"/>
    </row>
    <row r="145">
      <c r="A145" s="12" t="inlineStr">
        <is>
          <t>Cholamandalam Investment &amp; Finance Company Ltd.</t>
        </is>
      </c>
      <c r="B145" s="30" t="inlineStr">
        <is>
          <t>INE121A01024</t>
        </is>
      </c>
      <c r="C145" s="30" t="inlineStr">
        <is>
          <t>Finance</t>
        </is>
      </c>
      <c r="D145" s="13" t="n">
        <v>4834</v>
      </c>
      <c r="E145" s="14" t="n">
        <v>82.28</v>
      </c>
      <c r="F145" s="15" t="n">
        <v>0.0025</v>
      </c>
      <c r="G145" s="15" t="n"/>
    </row>
    <row r="146">
      <c r="A146" s="12" t="inlineStr">
        <is>
          <t>Britannia Industries Ltd.</t>
        </is>
      </c>
      <c r="B146" s="30" t="inlineStr">
        <is>
          <t>INE216A01030</t>
        </is>
      </c>
      <c r="C146" s="30" t="inlineStr">
        <is>
          <t>Food Products</t>
        </is>
      </c>
      <c r="D146" s="13" t="n">
        <v>1348</v>
      </c>
      <c r="E146" s="14" t="n">
        <v>81.3</v>
      </c>
      <c r="F146" s="15" t="n">
        <v>0.0025</v>
      </c>
      <c r="G146" s="15" t="n"/>
    </row>
    <row r="147">
      <c r="A147" s="12" t="inlineStr">
        <is>
          <t>KPIT Technologies Ltd.</t>
        </is>
      </c>
      <c r="B147" s="30" t="inlineStr">
        <is>
          <t>INE04I401011</t>
        </is>
      </c>
      <c r="C147" s="30" t="inlineStr">
        <is>
          <t>IT - Software</t>
        </is>
      </c>
      <c r="D147" s="13" t="n">
        <v>6919</v>
      </c>
      <c r="E147" s="14" t="n">
        <v>81.13</v>
      </c>
      <c r="F147" s="15" t="n">
        <v>0.0025</v>
      </c>
      <c r="G147" s="15" t="n"/>
    </row>
    <row r="148">
      <c r="A148" s="12" t="inlineStr">
        <is>
          <t>Kalyan Jewellers India Ltd.</t>
        </is>
      </c>
      <c r="B148" s="30" t="inlineStr">
        <is>
          <t>INE303R01014</t>
        </is>
      </c>
      <c r="C148" s="30" t="inlineStr">
        <is>
          <t>Consumer Durables</t>
        </is>
      </c>
      <c r="D148" s="13" t="n">
        <v>16267</v>
      </c>
      <c r="E148" s="14" t="n">
        <v>78.95</v>
      </c>
      <c r="F148" s="15" t="n">
        <v>0.0024</v>
      </c>
      <c r="G148" s="15" t="n"/>
    </row>
    <row r="149">
      <c r="A149" s="12" t="inlineStr">
        <is>
          <t>Balkrishna Industries Ltd.</t>
        </is>
      </c>
      <c r="B149" s="30" t="inlineStr">
        <is>
          <t>INE787D01026</t>
        </is>
      </c>
      <c r="C149" s="30" t="inlineStr">
        <is>
          <t>Auto Components</t>
        </is>
      </c>
      <c r="D149" s="13" t="n">
        <v>3382</v>
      </c>
      <c r="E149" s="14" t="n">
        <v>78.45</v>
      </c>
      <c r="F149" s="15" t="n">
        <v>0.0024</v>
      </c>
      <c r="G149" s="15" t="n"/>
    </row>
    <row r="150">
      <c r="A150" s="12" t="inlineStr">
        <is>
          <t>Patanjali Foods Ltd.</t>
        </is>
      </c>
      <c r="B150" s="30" t="inlineStr">
        <is>
          <t>INE619A01035</t>
        </is>
      </c>
      <c r="C150" s="30" t="inlineStr">
        <is>
          <t>Agricultural Food &amp; other Products</t>
        </is>
      </c>
      <c r="D150" s="13" t="n">
        <v>14366</v>
      </c>
      <c r="E150" s="14" t="n">
        <v>78.37</v>
      </c>
      <c r="F150" s="15" t="n">
        <v>0.0024</v>
      </c>
      <c r="G150" s="15" t="n"/>
    </row>
    <row r="151">
      <c r="A151" s="12" t="inlineStr">
        <is>
          <t>ITC Hotels Ltd.</t>
        </is>
      </c>
      <c r="B151" s="30" t="inlineStr">
        <is>
          <t>INE379A01028</t>
        </is>
      </c>
      <c r="C151" s="30" t="inlineStr">
        <is>
          <t>Leisure Services</t>
        </is>
      </c>
      <c r="D151" s="13" t="n">
        <v>39387</v>
      </c>
      <c r="E151" s="14" t="n">
        <v>77.76000000000001</v>
      </c>
      <c r="F151" s="15" t="n">
        <v>0.0024</v>
      </c>
      <c r="G151" s="15" t="n"/>
    </row>
    <row r="152">
      <c r="A152" s="12" t="inlineStr">
        <is>
          <t>Oracle Financial Services Software Ltd.</t>
        </is>
      </c>
      <c r="B152" s="30" t="inlineStr">
        <is>
          <t>INE881D01027</t>
        </is>
      </c>
      <c r="C152" s="30" t="inlineStr">
        <is>
          <t>IT - Software</t>
        </is>
      </c>
      <c r="D152" s="13" t="n">
        <v>1005</v>
      </c>
      <c r="E152" s="14" t="n">
        <v>77.25</v>
      </c>
      <c r="F152" s="15" t="n">
        <v>0.0024</v>
      </c>
      <c r="G152" s="15" t="n"/>
    </row>
    <row r="153">
      <c r="A153" s="12" t="inlineStr">
        <is>
          <t>VARUN BEVERAGES LIMITED</t>
        </is>
      </c>
      <c r="B153" s="30" t="inlineStr">
        <is>
          <t>INE200M01039</t>
        </is>
      </c>
      <c r="C153" s="30" t="inlineStr">
        <is>
          <t>Beverages</t>
        </is>
      </c>
      <c r="D153" s="13" t="n">
        <v>15640</v>
      </c>
      <c r="E153" s="14" t="n">
        <v>76.61</v>
      </c>
      <c r="F153" s="15" t="n">
        <v>0.0024</v>
      </c>
      <c r="G153" s="15" t="n"/>
    </row>
    <row r="154">
      <c r="A154" s="12" t="inlineStr">
        <is>
          <t>Container Corporation Of India Ltd.</t>
        </is>
      </c>
      <c r="B154" s="30" t="inlineStr">
        <is>
          <t>INE111A01025</t>
        </is>
      </c>
      <c r="C154" s="30" t="inlineStr">
        <is>
          <t>Transport Services</t>
        </is>
      </c>
      <c r="D154" s="13" t="n">
        <v>14584</v>
      </c>
      <c r="E154" s="14" t="n">
        <v>76.56</v>
      </c>
      <c r="F154" s="15" t="n">
        <v>0.0024</v>
      </c>
      <c r="G154" s="15" t="n"/>
    </row>
    <row r="155">
      <c r="A155" s="12" t="inlineStr">
        <is>
          <t>Tata Elxsi Ltd.</t>
        </is>
      </c>
      <c r="B155" s="30" t="inlineStr">
        <is>
          <t>INE670A01012</t>
        </is>
      </c>
      <c r="C155" s="30" t="inlineStr">
        <is>
          <t>IT - Software</t>
        </is>
      </c>
      <c r="D155" s="13" t="n">
        <v>1454</v>
      </c>
      <c r="E155" s="14" t="n">
        <v>76.2</v>
      </c>
      <c r="F155" s="15" t="n">
        <v>0.0023</v>
      </c>
      <c r="G155" s="15" t="n"/>
    </row>
    <row r="156">
      <c r="A156" s="12" t="inlineStr">
        <is>
          <t>The Indian Hotels Company Ltd.</t>
        </is>
      </c>
      <c r="B156" s="30" t="inlineStr">
        <is>
          <t>INE053A01029</t>
        </is>
      </c>
      <c r="C156" s="30" t="inlineStr">
        <is>
          <t>Leisure Services</t>
        </is>
      </c>
      <c r="D156" s="13" t="n">
        <v>10039</v>
      </c>
      <c r="E156" s="14" t="n">
        <v>74.17</v>
      </c>
      <c r="F156" s="15" t="n">
        <v>0.0023</v>
      </c>
      <c r="G156" s="15" t="n"/>
    </row>
    <row r="157">
      <c r="A157" s="12" t="inlineStr">
        <is>
          <t>Bank of India</t>
        </is>
      </c>
      <c r="B157" s="30" t="inlineStr">
        <is>
          <t>INE084A01016</t>
        </is>
      </c>
      <c r="C157" s="30" t="inlineStr">
        <is>
          <t>Banks</t>
        </is>
      </c>
      <c r="D157" s="13" t="n">
        <v>51339</v>
      </c>
      <c r="E157" s="14" t="n">
        <v>73.84999999999999</v>
      </c>
      <c r="F157" s="15" t="n">
        <v>0.0023</v>
      </c>
      <c r="G157" s="15" t="n"/>
    </row>
    <row r="158">
      <c r="A158" s="12" t="inlineStr">
        <is>
          <t>Tata Power Company Ltd.</t>
        </is>
      </c>
      <c r="B158" s="30" t="inlineStr">
        <is>
          <t>INE245A01021</t>
        </is>
      </c>
      <c r="C158" s="30" t="inlineStr">
        <is>
          <t>Power</t>
        </is>
      </c>
      <c r="D158" s="13" t="n">
        <v>19194</v>
      </c>
      <c r="E158" s="14" t="n">
        <v>72.86</v>
      </c>
      <c r="F158" s="15" t="n">
        <v>0.0022</v>
      </c>
      <c r="G158" s="15" t="n"/>
    </row>
    <row r="159">
      <c r="A159" s="12" t="inlineStr">
        <is>
          <t>Lloyds Metals And Energy Ltd.</t>
        </is>
      </c>
      <c r="B159" s="30" t="inlineStr">
        <is>
          <t>INE281B01032</t>
        </is>
      </c>
      <c r="C159" s="30" t="inlineStr">
        <is>
          <t>Minerals &amp; Mining</t>
        </is>
      </c>
      <c r="D159" s="13" t="n">
        <v>5477</v>
      </c>
      <c r="E159" s="14" t="n">
        <v>72.37</v>
      </c>
      <c r="F159" s="15" t="n">
        <v>0.0022</v>
      </c>
      <c r="G159" s="15" t="n"/>
    </row>
    <row r="160">
      <c r="A160" s="12" t="inlineStr">
        <is>
          <t>Astral Ltd.</t>
        </is>
      </c>
      <c r="B160" s="30" t="inlineStr">
        <is>
          <t>INE006I01046</t>
        </is>
      </c>
      <c r="C160" s="30" t="inlineStr">
        <is>
          <t>Industrial Products</t>
        </is>
      </c>
      <c r="D160" s="13" t="n">
        <v>5177</v>
      </c>
      <c r="E160" s="14" t="n">
        <v>71.88</v>
      </c>
      <c r="F160" s="15" t="n">
        <v>0.0022</v>
      </c>
      <c r="G160" s="15" t="n"/>
    </row>
    <row r="161">
      <c r="A161" s="12" t="inlineStr">
        <is>
          <t>Dalmia Bharat Ltd.</t>
        </is>
      </c>
      <c r="B161" s="30" t="inlineStr">
        <is>
          <t>INE00R701025</t>
        </is>
      </c>
      <c r="C161" s="30" t="inlineStr">
        <is>
          <t>Cement &amp; Cement Products</t>
        </is>
      </c>
      <c r="D161" s="13" t="n">
        <v>3365</v>
      </c>
      <c r="E161" s="14" t="n">
        <v>71.7</v>
      </c>
      <c r="F161" s="15" t="n">
        <v>0.0022</v>
      </c>
      <c r="G161" s="15" t="n"/>
    </row>
    <row r="162">
      <c r="A162" s="12" t="inlineStr">
        <is>
          <t>Indian Oil Corporation Ltd.</t>
        </is>
      </c>
      <c r="B162" s="30" t="inlineStr">
        <is>
          <t>INE242A01010</t>
        </is>
      </c>
      <c r="C162" s="30" t="inlineStr">
        <is>
          <t>Petroleum Products</t>
        </is>
      </c>
      <c r="D162" s="13" t="n">
        <v>42707</v>
      </c>
      <c r="E162" s="14" t="n">
        <v>71.09</v>
      </c>
      <c r="F162" s="15" t="n">
        <v>0.0022</v>
      </c>
      <c r="G162" s="15" t="n"/>
    </row>
    <row r="163">
      <c r="A163" s="12" t="inlineStr">
        <is>
          <t>Exide Industries Ltd.</t>
        </is>
      </c>
      <c r="B163" s="30" t="inlineStr">
        <is>
          <t>INE302A01020</t>
        </is>
      </c>
      <c r="C163" s="30" t="inlineStr">
        <is>
          <t>Auto Components</t>
        </is>
      </c>
      <c r="D163" s="13" t="n">
        <v>19221</v>
      </c>
      <c r="E163" s="14" t="n">
        <v>69.62</v>
      </c>
      <c r="F163" s="15" t="n">
        <v>0.0021</v>
      </c>
      <c r="G163" s="15" t="n"/>
    </row>
    <row r="164">
      <c r="A164" s="12" t="inlineStr">
        <is>
          <t>LIC Housing Finance Ltd.</t>
        </is>
      </c>
      <c r="B164" s="30" t="inlineStr">
        <is>
          <t>INE115A01026</t>
        </is>
      </c>
      <c r="C164" s="30" t="inlineStr">
        <is>
          <t>Finance</t>
        </is>
      </c>
      <c r="D164" s="13" t="n">
        <v>12703</v>
      </c>
      <c r="E164" s="14" t="n">
        <v>68.54000000000001</v>
      </c>
      <c r="F164" s="15" t="n">
        <v>0.0021</v>
      </c>
      <c r="G164" s="15" t="n"/>
    </row>
    <row r="165">
      <c r="A165" s="12" t="inlineStr">
        <is>
          <t>Apollo Tyres Ltd.</t>
        </is>
      </c>
      <c r="B165" s="30" t="inlineStr">
        <is>
          <t>INE438A01022</t>
        </is>
      </c>
      <c r="C165" s="30" t="inlineStr">
        <is>
          <t>Auto Components</t>
        </is>
      </c>
      <c r="D165" s="13" t="n">
        <v>13666</v>
      </c>
      <c r="E165" s="14" t="n">
        <v>68.33</v>
      </c>
      <c r="F165" s="15" t="n">
        <v>0.0021</v>
      </c>
      <c r="G165" s="15" t="n"/>
    </row>
    <row r="166">
      <c r="A166" s="12" t="inlineStr">
        <is>
          <t>Adani Enterprises Ltd.</t>
        </is>
      </c>
      <c r="B166" s="30" t="inlineStr">
        <is>
          <t>INE423A01024</t>
        </is>
      </c>
      <c r="C166" s="30" t="inlineStr">
        <is>
          <t>Metals &amp; Minerals Trading</t>
        </is>
      </c>
      <c r="D166" s="13" t="n">
        <v>2977</v>
      </c>
      <c r="E166" s="14" t="n">
        <v>66.68000000000001</v>
      </c>
      <c r="F166" s="15" t="n">
        <v>0.002</v>
      </c>
      <c r="G166" s="15" t="n"/>
    </row>
    <row r="167">
      <c r="A167" s="12" t="inlineStr">
        <is>
          <t>Adani Total Gas Ltd.</t>
        </is>
      </c>
      <c r="B167" s="30" t="inlineStr">
        <is>
          <t>INE399L01023</t>
        </is>
      </c>
      <c r="C167" s="30" t="inlineStr">
        <is>
          <t>Gas</t>
        </is>
      </c>
      <c r="D167" s="13" t="n">
        <v>11719</v>
      </c>
      <c r="E167" s="14" t="n">
        <v>66.41</v>
      </c>
      <c r="F167" s="15" t="n">
        <v>0.002</v>
      </c>
      <c r="G167" s="15" t="n"/>
    </row>
    <row r="168">
      <c r="A168" s="12" t="inlineStr">
        <is>
          <t>Nippon Life India Asset Management Ltd.</t>
        </is>
      </c>
      <c r="B168" s="30" t="inlineStr">
        <is>
          <t>INE298J01013</t>
        </is>
      </c>
      <c r="C168" s="30" t="inlineStr">
        <is>
          <t>Capital Markets</t>
        </is>
      </c>
      <c r="D168" s="13" t="n">
        <v>7509</v>
      </c>
      <c r="E168" s="14" t="n">
        <v>66.05</v>
      </c>
      <c r="F168" s="15" t="n">
        <v>0.002</v>
      </c>
      <c r="G168" s="15" t="n"/>
    </row>
    <row r="169">
      <c r="A169" s="12" t="inlineStr">
        <is>
          <t>Schaeffler India Ltd.</t>
        </is>
      </c>
      <c r="B169" s="30" t="inlineStr">
        <is>
          <t>INE513A01022</t>
        </is>
      </c>
      <c r="C169" s="30" t="inlineStr">
        <is>
          <t>Auto Components</t>
        </is>
      </c>
      <c r="D169" s="13" t="n">
        <v>1700</v>
      </c>
      <c r="E169" s="14" t="n">
        <v>65.94</v>
      </c>
      <c r="F169" s="15" t="n">
        <v>0.002</v>
      </c>
      <c r="G169" s="15" t="n"/>
    </row>
    <row r="170">
      <c r="A170" s="12" t="inlineStr">
        <is>
          <t>AIA Engineering Ltd.</t>
        </is>
      </c>
      <c r="B170" s="30" t="inlineStr">
        <is>
          <t>INE212H01026</t>
        </is>
      </c>
      <c r="C170" s="30" t="inlineStr">
        <is>
          <t>Industrial Products</t>
        </is>
      </c>
      <c r="D170" s="13" t="n">
        <v>1640</v>
      </c>
      <c r="E170" s="14" t="n">
        <v>65.89</v>
      </c>
      <c r="F170" s="15" t="n">
        <v>0.002</v>
      </c>
      <c r="G170" s="15" t="n"/>
    </row>
    <row r="171">
      <c r="A171" s="12" t="inlineStr">
        <is>
          <t>Gujarat Fluorochemicals Ltd.</t>
        </is>
      </c>
      <c r="B171" s="30" t="inlineStr">
        <is>
          <t>INE09N301011</t>
        </is>
      </c>
      <c r="C171" s="30" t="inlineStr">
        <is>
          <t>Chemicals &amp; Petrochemicals</t>
        </is>
      </c>
      <c r="D171" s="13" t="n">
        <v>1781</v>
      </c>
      <c r="E171" s="14" t="n">
        <v>65.3</v>
      </c>
      <c r="F171" s="15" t="n">
        <v>0.002</v>
      </c>
      <c r="G171" s="15" t="n"/>
    </row>
    <row r="172">
      <c r="A172" s="12" t="inlineStr">
        <is>
          <t>Berger Paints (I) Ltd.</t>
        </is>
      </c>
      <c r="B172" s="30" t="inlineStr">
        <is>
          <t>INE463A01038</t>
        </is>
      </c>
      <c r="C172" s="30" t="inlineStr">
        <is>
          <t>Consumer Durables</t>
        </is>
      </c>
      <c r="D172" s="13" t="n">
        <v>12028</v>
      </c>
      <c r="E172" s="14" t="n">
        <v>64.54000000000001</v>
      </c>
      <c r="F172" s="15" t="n">
        <v>0.002</v>
      </c>
      <c r="G172" s="15" t="n"/>
    </row>
    <row r="173">
      <c r="A173" s="12" t="inlineStr">
        <is>
          <t>Adani Power Ltd.</t>
        </is>
      </c>
      <c r="B173" s="30" t="inlineStr">
        <is>
          <t>INE814H01029</t>
        </is>
      </c>
      <c r="C173" s="30" t="inlineStr">
        <is>
          <t>Power</t>
        </is>
      </c>
      <c r="D173" s="13" t="n">
        <v>45093</v>
      </c>
      <c r="E173" s="14" t="n">
        <v>64.48</v>
      </c>
      <c r="F173" s="15" t="n">
        <v>0.002</v>
      </c>
      <c r="G173" s="15" t="n"/>
    </row>
    <row r="174">
      <c r="A174" s="12" t="inlineStr">
        <is>
          <t>LTIMindtree Ltd.</t>
        </is>
      </c>
      <c r="B174" s="30" t="inlineStr">
        <is>
          <t>INE214T01019</t>
        </is>
      </c>
      <c r="C174" s="30" t="inlineStr">
        <is>
          <t>IT - Software</t>
        </is>
      </c>
      <c r="D174" s="13" t="n">
        <v>1060</v>
      </c>
      <c r="E174" s="14" t="n">
        <v>64.27</v>
      </c>
      <c r="F174" s="15" t="n">
        <v>0.002</v>
      </c>
      <c r="G174" s="15" t="n"/>
    </row>
    <row r="175">
      <c r="A175" s="12" t="inlineStr">
        <is>
          <t>Abbott India Ltd.</t>
        </is>
      </c>
      <c r="B175" s="30" t="inlineStr">
        <is>
          <t>INE358A01014</t>
        </is>
      </c>
      <c r="C175" s="30" t="inlineStr">
        <is>
          <t>Pharmaceuticals &amp; Biotechnology</t>
        </is>
      </c>
      <c r="D175" s="13" t="n">
        <v>221</v>
      </c>
      <c r="E175" s="14" t="n">
        <v>64.15000000000001</v>
      </c>
      <c r="F175" s="15" t="n">
        <v>0.002</v>
      </c>
      <c r="G175" s="15" t="n"/>
    </row>
    <row r="176">
      <c r="A176" s="12" t="inlineStr">
        <is>
          <t>Avenue Supermarts Ltd.</t>
        </is>
      </c>
      <c r="B176" s="30" t="inlineStr">
        <is>
          <t>INE192R01011</t>
        </is>
      </c>
      <c r="C176" s="30" t="inlineStr">
        <is>
          <t>Retailing</t>
        </is>
      </c>
      <c r="D176" s="13" t="n">
        <v>1683</v>
      </c>
      <c r="E176" s="14" t="n">
        <v>63.65</v>
      </c>
      <c r="F176" s="15" t="n">
        <v>0.002</v>
      </c>
      <c r="G176" s="15" t="n"/>
    </row>
    <row r="177">
      <c r="A177" s="12" t="inlineStr">
        <is>
          <t>Bank of Baroda</t>
        </is>
      </c>
      <c r="B177" s="30" t="inlineStr">
        <is>
          <t>INE028A01039</t>
        </is>
      </c>
      <c r="C177" s="30" t="inlineStr">
        <is>
          <t>Banks</t>
        </is>
      </c>
      <c r="D177" s="13" t="n">
        <v>21204</v>
      </c>
      <c r="E177" s="14" t="n">
        <v>62.74</v>
      </c>
      <c r="F177" s="15" t="n">
        <v>0.0019</v>
      </c>
      <c r="G177" s="15" t="n"/>
    </row>
    <row r="178">
      <c r="A178" s="12" t="inlineStr">
        <is>
          <t>Samvardhana Motherson International Ltd.</t>
        </is>
      </c>
      <c r="B178" s="30" t="inlineStr">
        <is>
          <t>INE775A01035</t>
        </is>
      </c>
      <c r="C178" s="30" t="inlineStr">
        <is>
          <t>Auto Components</t>
        </is>
      </c>
      <c r="D178" s="13" t="n">
        <v>50765</v>
      </c>
      <c r="E178" s="14" t="n">
        <v>60.89</v>
      </c>
      <c r="F178" s="15" t="n">
        <v>0.0019</v>
      </c>
      <c r="G178" s="15" t="n"/>
    </row>
    <row r="179">
      <c r="A179" s="12" t="inlineStr">
        <is>
          <t>Apar Industries Ltd.</t>
        </is>
      </c>
      <c r="B179" s="30" t="inlineStr">
        <is>
          <t>INE372A01015</t>
        </is>
      </c>
      <c r="C179" s="30" t="inlineStr">
        <is>
          <t>Electrical Equipment</t>
        </is>
      </c>
      <c r="D179" s="13" t="n">
        <v>714</v>
      </c>
      <c r="E179" s="14" t="n">
        <v>59.74</v>
      </c>
      <c r="F179" s="15" t="n">
        <v>0.0018</v>
      </c>
      <c r="G179" s="15" t="n"/>
    </row>
    <row r="180">
      <c r="A180" s="12" t="inlineStr">
        <is>
          <t>Canara Bank</t>
        </is>
      </c>
      <c r="B180" s="30" t="inlineStr">
        <is>
          <t>INE476A01022</t>
        </is>
      </c>
      <c r="C180" s="30" t="inlineStr">
        <is>
          <t>Banks</t>
        </is>
      </c>
      <c r="D180" s="13" t="n">
        <v>38535</v>
      </c>
      <c r="E180" s="14" t="n">
        <v>59.69</v>
      </c>
      <c r="F180" s="15" t="n">
        <v>0.0018</v>
      </c>
      <c r="G180" s="15" t="n"/>
    </row>
    <row r="181">
      <c r="A181" s="12" t="inlineStr">
        <is>
          <t>Info Edge (India) Ltd.</t>
        </is>
      </c>
      <c r="B181" s="30" t="inlineStr">
        <is>
          <t>INE663F01032</t>
        </is>
      </c>
      <c r="C181" s="30" t="inlineStr">
        <is>
          <t>Retailing</t>
        </is>
      </c>
      <c r="D181" s="13" t="n">
        <v>4441</v>
      </c>
      <c r="E181" s="14" t="n">
        <v>59.23</v>
      </c>
      <c r="F181" s="15" t="n">
        <v>0.0018</v>
      </c>
      <c r="G181" s="15" t="n"/>
    </row>
    <row r="182">
      <c r="A182" s="12" t="inlineStr">
        <is>
          <t>Power Finance Corporation Ltd.</t>
        </is>
      </c>
      <c r="B182" s="30" t="inlineStr">
        <is>
          <t>INE134E01011</t>
        </is>
      </c>
      <c r="C182" s="30" t="inlineStr">
        <is>
          <t>Finance</t>
        </is>
      </c>
      <c r="D182" s="13" t="n">
        <v>16643</v>
      </c>
      <c r="E182" s="14" t="n">
        <v>59.15</v>
      </c>
      <c r="F182" s="15" t="n">
        <v>0.0018</v>
      </c>
      <c r="G182" s="15" t="n"/>
    </row>
    <row r="183">
      <c r="A183" s="12" t="inlineStr">
        <is>
          <t>Cochin Shipyard Ltd.</t>
        </is>
      </c>
      <c r="B183" s="30" t="inlineStr">
        <is>
          <t>INE704P01025</t>
        </is>
      </c>
      <c r="C183" s="30" t="inlineStr">
        <is>
          <t>Industrial Manufacturing</t>
        </is>
      </c>
      <c r="D183" s="13" t="n">
        <v>3576</v>
      </c>
      <c r="E183" s="14" t="n">
        <v>57.93</v>
      </c>
      <c r="F183" s="15" t="n">
        <v>0.0018</v>
      </c>
      <c r="G183" s="15" t="n"/>
    </row>
    <row r="184">
      <c r="A184" s="12" t="inlineStr">
        <is>
          <t>Bharti Hexacom Ltd.</t>
        </is>
      </c>
      <c r="B184" s="30" t="inlineStr">
        <is>
          <t>INE343G01021</t>
        </is>
      </c>
      <c r="C184" s="30" t="inlineStr">
        <is>
          <t>Telecom - Services</t>
        </is>
      </c>
      <c r="D184" s="13" t="n">
        <v>3177</v>
      </c>
      <c r="E184" s="14" t="n">
        <v>57.88</v>
      </c>
      <c r="F184" s="15" t="n">
        <v>0.0018</v>
      </c>
      <c r="G184" s="15" t="n"/>
    </row>
    <row r="185">
      <c r="A185" s="12" t="inlineStr">
        <is>
          <t>Indraprastha Gas Ltd.</t>
        </is>
      </c>
      <c r="B185" s="30" t="inlineStr">
        <is>
          <t>INE203G01027</t>
        </is>
      </c>
      <c r="C185" s="30" t="inlineStr">
        <is>
          <t>Gas</t>
        </is>
      </c>
      <c r="D185" s="13" t="n">
        <v>29637</v>
      </c>
      <c r="E185" s="14" t="n">
        <v>57.66</v>
      </c>
      <c r="F185" s="15" t="n">
        <v>0.0018</v>
      </c>
      <c r="G185" s="15" t="n"/>
    </row>
    <row r="186">
      <c r="A186" s="12" t="inlineStr">
        <is>
          <t>Bharat Dynamics Ltd.</t>
        </is>
      </c>
      <c r="B186" s="30" t="inlineStr">
        <is>
          <t>INE171Z01026</t>
        </is>
      </c>
      <c r="C186" s="30" t="inlineStr">
        <is>
          <t>Aerospace &amp; Defense</t>
        </is>
      </c>
      <c r="D186" s="13" t="n">
        <v>3894</v>
      </c>
      <c r="E186" s="14" t="n">
        <v>57.11</v>
      </c>
      <c r="F186" s="15" t="n">
        <v>0.0018</v>
      </c>
      <c r="G186" s="15" t="n"/>
    </row>
    <row r="187">
      <c r="A187" s="12" t="inlineStr">
        <is>
          <t>Godrej Consumer Products Ltd.</t>
        </is>
      </c>
      <c r="B187" s="30" t="inlineStr">
        <is>
          <t>INE102D01028</t>
        </is>
      </c>
      <c r="C187" s="30" t="inlineStr">
        <is>
          <t>Personal Products</t>
        </is>
      </c>
      <c r="D187" s="13" t="n">
        <v>4599</v>
      </c>
      <c r="E187" s="14" t="n">
        <v>56.21</v>
      </c>
      <c r="F187" s="15" t="n">
        <v>0.0017</v>
      </c>
      <c r="G187" s="15" t="n"/>
    </row>
    <row r="188">
      <c r="A188" s="12" t="inlineStr">
        <is>
          <t>Bajaj Holdings &amp; Investment Ltd.</t>
        </is>
      </c>
      <c r="B188" s="30" t="inlineStr">
        <is>
          <t>INE118A01012</t>
        </is>
      </c>
      <c r="C188" s="30" t="inlineStr">
        <is>
          <t>Finance</t>
        </is>
      </c>
      <c r="D188" s="13" t="n">
        <v>495</v>
      </c>
      <c r="E188" s="14" t="n">
        <v>56.07</v>
      </c>
      <c r="F188" s="15" t="n">
        <v>0.0017</v>
      </c>
      <c r="G188" s="15" t="n"/>
    </row>
    <row r="189">
      <c r="A189" s="12" t="inlineStr">
        <is>
          <t>Motilal Oswal Financial Services Ltd.</t>
        </is>
      </c>
      <c r="B189" s="30" t="inlineStr">
        <is>
          <t>INE338I01027</t>
        </is>
      </c>
      <c r="C189" s="30" t="inlineStr">
        <is>
          <t>Capital Markets</t>
        </is>
      </c>
      <c r="D189" s="13" t="n">
        <v>6548</v>
      </c>
      <c r="E189" s="14" t="n">
        <v>56.03</v>
      </c>
      <c r="F189" s="15" t="n">
        <v>0.0017</v>
      </c>
      <c r="G189" s="15" t="n"/>
    </row>
    <row r="190">
      <c r="A190" s="12" t="inlineStr">
        <is>
          <t>ICICI Lombard General Insurance Co. Ltd.</t>
        </is>
      </c>
      <c r="B190" s="30" t="inlineStr">
        <is>
          <t>INE765G01017</t>
        </is>
      </c>
      <c r="C190" s="30" t="inlineStr">
        <is>
          <t>Insurance</t>
        </is>
      </c>
      <c r="D190" s="13" t="n">
        <v>2767</v>
      </c>
      <c r="E190" s="14" t="n">
        <v>54.29</v>
      </c>
      <c r="F190" s="15" t="n">
        <v>0.0017</v>
      </c>
      <c r="G190" s="15" t="n"/>
    </row>
    <row r="191">
      <c r="A191" s="12" t="inlineStr">
        <is>
          <t>Bank of Maharashtra</t>
        </is>
      </c>
      <c r="B191" s="30" t="inlineStr">
        <is>
          <t>INE457A01014</t>
        </is>
      </c>
      <c r="C191" s="30" t="inlineStr">
        <is>
          <t>Banks</t>
        </is>
      </c>
      <c r="D191" s="13" t="n">
        <v>85572</v>
      </c>
      <c r="E191" s="14" t="n">
        <v>53.1</v>
      </c>
      <c r="F191" s="15" t="n">
        <v>0.0016</v>
      </c>
      <c r="G191" s="15" t="n"/>
    </row>
    <row r="192">
      <c r="A192" s="12" t="inlineStr">
        <is>
          <t>GAIL (India) Ltd.</t>
        </is>
      </c>
      <c r="B192" s="30" t="inlineStr">
        <is>
          <t>INE129A01019</t>
        </is>
      </c>
      <c r="C192" s="30" t="inlineStr">
        <is>
          <t>Gas</t>
        </is>
      </c>
      <c r="D192" s="13" t="n">
        <v>30831</v>
      </c>
      <c r="E192" s="14" t="n">
        <v>53.08</v>
      </c>
      <c r="F192" s="15" t="n">
        <v>0.0016</v>
      </c>
      <c r="G192" s="15" t="n"/>
    </row>
    <row r="193">
      <c r="A193" s="12" t="inlineStr">
        <is>
          <t>Linde India Ltd.</t>
        </is>
      </c>
      <c r="B193" s="30" t="inlineStr">
        <is>
          <t>INE473A01011</t>
        </is>
      </c>
      <c r="C193" s="30" t="inlineStr">
        <is>
          <t>Chemicals &amp; Petrochemicals</t>
        </is>
      </c>
      <c r="D193" s="13" t="n">
        <v>889</v>
      </c>
      <c r="E193" s="14" t="n">
        <v>52.94</v>
      </c>
      <c r="F193" s="15" t="n">
        <v>0.0016</v>
      </c>
      <c r="G193" s="15" t="n"/>
    </row>
    <row r="194">
      <c r="A194" s="12" t="inlineStr">
        <is>
          <t>Pidilite Industries Ltd.</t>
        </is>
      </c>
      <c r="B194" s="30" t="inlineStr">
        <is>
          <t>INE318A01026</t>
        </is>
      </c>
      <c r="C194" s="30" t="inlineStr">
        <is>
          <t>Chemicals &amp; Petrochemicals</t>
        </is>
      </c>
      <c r="D194" s="13" t="n">
        <v>3549</v>
      </c>
      <c r="E194" s="14" t="n">
        <v>52.61</v>
      </c>
      <c r="F194" s="15" t="n">
        <v>0.0016</v>
      </c>
      <c r="G194" s="15" t="n"/>
    </row>
    <row r="195">
      <c r="A195" s="12" t="inlineStr">
        <is>
          <t>Escorts Kubota Ltd.</t>
        </is>
      </c>
      <c r="B195" s="30" t="inlineStr">
        <is>
          <t>INE042A01014</t>
        </is>
      </c>
      <c r="C195" s="30" t="inlineStr">
        <is>
          <t>Agricultural, Commercial &amp; Construction Vehicles</t>
        </is>
      </c>
      <c r="D195" s="13" t="n">
        <v>1404</v>
      </c>
      <c r="E195" s="14" t="n">
        <v>52.23</v>
      </c>
      <c r="F195" s="15" t="n">
        <v>0.0016</v>
      </c>
      <c r="G195" s="15" t="n"/>
    </row>
    <row r="196">
      <c r="A196" s="12" t="inlineStr">
        <is>
          <t>Syngene International Ltd.</t>
        </is>
      </c>
      <c r="B196" s="30" t="inlineStr">
        <is>
          <t>INE398R01022</t>
        </is>
      </c>
      <c r="C196" s="30" t="inlineStr">
        <is>
          <t>Healthcare Services</t>
        </is>
      </c>
      <c r="D196" s="13" t="n">
        <v>8015</v>
      </c>
      <c r="E196" s="14" t="n">
        <v>52.18</v>
      </c>
      <c r="F196" s="15" t="n">
        <v>0.0016</v>
      </c>
      <c r="G196" s="15" t="n"/>
    </row>
    <row r="197">
      <c r="A197" s="12" t="inlineStr">
        <is>
          <t>L&amp;T Technology Services Ltd.</t>
        </is>
      </c>
      <c r="B197" s="30" t="inlineStr">
        <is>
          <t>INE010V01017</t>
        </is>
      </c>
      <c r="C197" s="30" t="inlineStr">
        <is>
          <t>IT - Services</t>
        </is>
      </c>
      <c r="D197" s="13" t="n">
        <v>1164</v>
      </c>
      <c r="E197" s="14" t="n">
        <v>51.94</v>
      </c>
      <c r="F197" s="15" t="n">
        <v>0.0016</v>
      </c>
      <c r="G197" s="15" t="n"/>
    </row>
    <row r="198">
      <c r="A198" s="12" t="inlineStr">
        <is>
          <t>Procter &amp; Gamble Hygiene&amp;HealthCare Ltd.</t>
        </is>
      </c>
      <c r="B198" s="30" t="inlineStr">
        <is>
          <t>INE179A01014</t>
        </is>
      </c>
      <c r="C198" s="30" t="inlineStr">
        <is>
          <t>Personal Products</t>
        </is>
      </c>
      <c r="D198" s="13" t="n">
        <v>399</v>
      </c>
      <c r="E198" s="14" t="n">
        <v>51.75</v>
      </c>
      <c r="F198" s="15" t="n">
        <v>0.0016</v>
      </c>
      <c r="G198" s="15" t="n"/>
    </row>
    <row r="199">
      <c r="A199" s="12" t="inlineStr">
        <is>
          <t>REC Ltd.</t>
        </is>
      </c>
      <c r="B199" s="30" t="inlineStr">
        <is>
          <t>INE020B01018</t>
        </is>
      </c>
      <c r="C199" s="30" t="inlineStr">
        <is>
          <t>Finance</t>
        </is>
      </c>
      <c r="D199" s="13" t="n">
        <v>14276</v>
      </c>
      <c r="E199" s="14" t="n">
        <v>50.94</v>
      </c>
      <c r="F199" s="15" t="n">
        <v>0.0016</v>
      </c>
      <c r="G199" s="15" t="n"/>
    </row>
    <row r="200">
      <c r="A200" s="12" t="inlineStr">
        <is>
          <t>CG Power and Industrial Solutions Ltd.</t>
        </is>
      </c>
      <c r="B200" s="30" t="inlineStr">
        <is>
          <t>INE067A01029</t>
        </is>
      </c>
      <c r="C200" s="30" t="inlineStr">
        <is>
          <t>Electrical Equipment</t>
        </is>
      </c>
      <c r="D200" s="13" t="n">
        <v>7848</v>
      </c>
      <c r="E200" s="14" t="n">
        <v>50.85</v>
      </c>
      <c r="F200" s="15" t="n">
        <v>0.0016</v>
      </c>
      <c r="G200" s="15" t="n"/>
    </row>
    <row r="201">
      <c r="A201" s="12" t="inlineStr">
        <is>
          <t>DLF Ltd.</t>
        </is>
      </c>
      <c r="B201" s="30" t="inlineStr">
        <is>
          <t>INE271C01023</t>
        </is>
      </c>
      <c r="C201" s="30" t="inlineStr">
        <is>
          <t>Realty</t>
        </is>
      </c>
      <c r="D201" s="13" t="n">
        <v>7332</v>
      </c>
      <c r="E201" s="14" t="n">
        <v>50.4</v>
      </c>
      <c r="F201" s="15" t="n">
        <v>0.0015</v>
      </c>
      <c r="G201" s="15" t="n"/>
    </row>
    <row r="202">
      <c r="A202" s="12" t="inlineStr">
        <is>
          <t>Deepak Nitrite Ltd.</t>
        </is>
      </c>
      <c r="B202" s="30" t="inlineStr">
        <is>
          <t>INE288B01029</t>
        </is>
      </c>
      <c r="C202" s="30" t="inlineStr">
        <is>
          <t>Chemicals &amp; Petrochemicals</t>
        </is>
      </c>
      <c r="D202" s="13" t="n">
        <v>2901</v>
      </c>
      <c r="E202" s="14" t="n">
        <v>50.24</v>
      </c>
      <c r="F202" s="15" t="n">
        <v>0.0015</v>
      </c>
      <c r="G202" s="15" t="n"/>
    </row>
    <row r="203">
      <c r="A203" s="12" t="inlineStr">
        <is>
          <t>General Insurance Corporation of India</t>
        </is>
      </c>
      <c r="B203" s="30" t="inlineStr">
        <is>
          <t>INE481Y01014</t>
        </is>
      </c>
      <c r="C203" s="30" t="inlineStr">
        <is>
          <t>Insurance</t>
        </is>
      </c>
      <c r="D203" s="13" t="n">
        <v>13061</v>
      </c>
      <c r="E203" s="14" t="n">
        <v>49.74</v>
      </c>
      <c r="F203" s="15" t="n">
        <v>0.0015</v>
      </c>
      <c r="G203" s="15" t="n"/>
    </row>
    <row r="204">
      <c r="A204" s="12" t="inlineStr">
        <is>
          <t>United Breweries Ltd.</t>
        </is>
      </c>
      <c r="B204" s="30" t="inlineStr">
        <is>
          <t>INE686F01025</t>
        </is>
      </c>
      <c r="C204" s="30" t="inlineStr">
        <is>
          <t>Beverages</t>
        </is>
      </c>
      <c r="D204" s="13" t="n">
        <v>3051</v>
      </c>
      <c r="E204" s="14" t="n">
        <v>49.48</v>
      </c>
      <c r="F204" s="15" t="n">
        <v>0.0015</v>
      </c>
      <c r="G204" s="15" t="n"/>
    </row>
    <row r="205">
      <c r="A205" s="12" t="inlineStr">
        <is>
          <t>Thermax Ltd.</t>
        </is>
      </c>
      <c r="B205" s="30" t="inlineStr">
        <is>
          <t>INE152A01029</t>
        </is>
      </c>
      <c r="C205" s="30" t="inlineStr">
        <is>
          <t>Electrical Equipment</t>
        </is>
      </c>
      <c r="D205" s="13" t="n">
        <v>1637</v>
      </c>
      <c r="E205" s="14" t="n">
        <v>49.48</v>
      </c>
      <c r="F205" s="15" t="n">
        <v>0.0015</v>
      </c>
      <c r="G205" s="15" t="n"/>
    </row>
    <row r="206">
      <c r="A206" s="12" t="inlineStr">
        <is>
          <t>Ajanta Pharma Ltd.</t>
        </is>
      </c>
      <c r="B206" s="30" t="inlineStr">
        <is>
          <t>INE031B01049</t>
        </is>
      </c>
      <c r="C206" s="30" t="inlineStr">
        <is>
          <t>Pharmaceuticals &amp; Biotechnology</t>
        </is>
      </c>
      <c r="D206" s="13" t="n">
        <v>1780</v>
      </c>
      <c r="E206" s="14" t="n">
        <v>49.29</v>
      </c>
      <c r="F206" s="15" t="n">
        <v>0.0015</v>
      </c>
      <c r="G206" s="15" t="n"/>
    </row>
    <row r="207">
      <c r="A207" s="12" t="inlineStr">
        <is>
          <t>United Spirits Ltd.</t>
        </is>
      </c>
      <c r="B207" s="30" t="inlineStr">
        <is>
          <t>INE854D01024</t>
        </is>
      </c>
      <c r="C207" s="30" t="inlineStr">
        <is>
          <t>Beverages</t>
        </is>
      </c>
      <c r="D207" s="13" t="n">
        <v>3376</v>
      </c>
      <c r="E207" s="14" t="n">
        <v>48.74</v>
      </c>
      <c r="F207" s="15" t="n">
        <v>0.0015</v>
      </c>
      <c r="G207" s="15" t="n"/>
    </row>
    <row r="208">
      <c r="A208" s="12" t="inlineStr">
        <is>
          <t>Punjab National Bank</t>
        </is>
      </c>
      <c r="B208" s="30" t="inlineStr">
        <is>
          <t>INE160A01022</t>
        </is>
      </c>
      <c r="C208" s="30" t="inlineStr">
        <is>
          <t>Banks</t>
        </is>
      </c>
      <c r="D208" s="13" t="n">
        <v>39411</v>
      </c>
      <c r="E208" s="14" t="n">
        <v>48.7</v>
      </c>
      <c r="F208" s="15" t="n">
        <v>0.0015</v>
      </c>
      <c r="G208" s="15" t="n"/>
    </row>
    <row r="209">
      <c r="A209" s="12" t="inlineStr">
        <is>
          <t>Housing &amp; Urban Development Corp Ltd.</t>
        </is>
      </c>
      <c r="B209" s="30" t="inlineStr">
        <is>
          <t>INE031A01017</t>
        </is>
      </c>
      <c r="C209" s="30" t="inlineStr">
        <is>
          <t>Finance</t>
        </is>
      </c>
      <c r="D209" s="13" t="n">
        <v>21204</v>
      </c>
      <c r="E209" s="14" t="n">
        <v>48.37</v>
      </c>
      <c r="F209" s="15" t="n">
        <v>0.0015</v>
      </c>
      <c r="G209" s="15" t="n"/>
    </row>
    <row r="210">
      <c r="A210" s="12" t="inlineStr">
        <is>
          <t>Hexaware Technologies Ltd.</t>
        </is>
      </c>
      <c r="B210" s="30" t="inlineStr">
        <is>
          <t>INE093A01041</t>
        </is>
      </c>
      <c r="C210" s="30" t="inlineStr">
        <is>
          <t>IT - Software</t>
        </is>
      </c>
      <c r="D210" s="13" t="n">
        <v>6270</v>
      </c>
      <c r="E210" s="14" t="n">
        <v>48</v>
      </c>
      <c r="F210" s="15" t="n">
        <v>0.0015</v>
      </c>
      <c r="G210" s="15" t="n"/>
    </row>
    <row r="211">
      <c r="A211" s="12" t="inlineStr">
        <is>
          <t>Godfrey Phillips India Ltd.</t>
        </is>
      </c>
      <c r="B211" s="30" t="inlineStr">
        <is>
          <t>INE260B01028</t>
        </is>
      </c>
      <c r="C211" s="30" t="inlineStr">
        <is>
          <t>Cigarettes &amp; Tobacco Products</t>
        </is>
      </c>
      <c r="D211" s="13" t="n">
        <v>1722</v>
      </c>
      <c r="E211" s="14" t="n">
        <v>47.57</v>
      </c>
      <c r="F211" s="15" t="n">
        <v>0.0015</v>
      </c>
      <c r="G211" s="15" t="n"/>
    </row>
    <row r="212">
      <c r="A212" s="12" t="inlineStr">
        <is>
          <t>Indian Renewable Energy Dev Agency Ltd.</t>
        </is>
      </c>
      <c r="B212" s="30" t="inlineStr">
        <is>
          <t>INE202E01016</t>
        </is>
      </c>
      <c r="C212" s="30" t="inlineStr">
        <is>
          <t>Finance</t>
        </is>
      </c>
      <c r="D212" s="13" t="n">
        <v>33616</v>
      </c>
      <c r="E212" s="14" t="n">
        <v>47.03</v>
      </c>
      <c r="F212" s="15" t="n">
        <v>0.0014</v>
      </c>
      <c r="G212" s="15" t="n"/>
    </row>
    <row r="213">
      <c r="A213" s="12" t="inlineStr">
        <is>
          <t>AWL Agri Business Ltd.</t>
        </is>
      </c>
      <c r="B213" s="30" t="inlineStr">
        <is>
          <t>INE699H01024</t>
        </is>
      </c>
      <c r="C213" s="30" t="inlineStr">
        <is>
          <t>Agricultural Food &amp; other Products</t>
        </is>
      </c>
      <c r="D213" s="13" t="n">
        <v>19733</v>
      </c>
      <c r="E213" s="14" t="n">
        <v>46.83</v>
      </c>
      <c r="F213" s="15" t="n">
        <v>0.0014</v>
      </c>
      <c r="G213" s="15" t="n"/>
    </row>
    <row r="214">
      <c r="A214" s="12" t="inlineStr">
        <is>
          <t>Tata Technologies Ltd.</t>
        </is>
      </c>
      <c r="B214" s="30" t="inlineStr">
        <is>
          <t>INE142M01025</t>
        </is>
      </c>
      <c r="C214" s="30" t="inlineStr">
        <is>
          <t>IT - Services</t>
        </is>
      </c>
      <c r="D214" s="13" t="n">
        <v>7249</v>
      </c>
      <c r="E214" s="14" t="n">
        <v>46.61</v>
      </c>
      <c r="F214" s="15" t="n">
        <v>0.0014</v>
      </c>
      <c r="G214" s="15" t="n"/>
    </row>
    <row r="215">
      <c r="A215" s="12" t="inlineStr">
        <is>
          <t>Torrent Pharmaceuticals Ltd.</t>
        </is>
      </c>
      <c r="B215" s="30" t="inlineStr">
        <is>
          <t>INE685A01028</t>
        </is>
      </c>
      <c r="C215" s="30" t="inlineStr">
        <is>
          <t>Pharmaceuticals &amp; Biotechnology</t>
        </is>
      </c>
      <c r="D215" s="13" t="n">
        <v>1195</v>
      </c>
      <c r="E215" s="14" t="n">
        <v>46.01</v>
      </c>
      <c r="F215" s="15" t="n">
        <v>0.0014</v>
      </c>
      <c r="G215" s="15" t="n"/>
    </row>
    <row r="216">
      <c r="A216" s="12" t="inlineStr">
        <is>
          <t>K.P.R. Mill Ltd.</t>
        </is>
      </c>
      <c r="B216" s="30" t="inlineStr">
        <is>
          <t>INE930H01031</t>
        </is>
      </c>
      <c r="C216" s="30" t="inlineStr">
        <is>
          <t>Textiles &amp; Apparels</t>
        </is>
      </c>
      <c r="D216" s="13" t="n">
        <v>4872</v>
      </c>
      <c r="E216" s="14" t="n">
        <v>45.91</v>
      </c>
      <c r="F216" s="15" t="n">
        <v>0.0014</v>
      </c>
      <c r="G216" s="15" t="n"/>
    </row>
    <row r="217">
      <c r="A217" s="12" t="inlineStr">
        <is>
          <t>Jindal Steel Ltd.</t>
        </is>
      </c>
      <c r="B217" s="30" t="inlineStr">
        <is>
          <t>INE749A01030</t>
        </is>
      </c>
      <c r="C217" s="30" t="inlineStr">
        <is>
          <t>Ferrous Metals</t>
        </is>
      </c>
      <c r="D217" s="13" t="n">
        <v>4271</v>
      </c>
      <c r="E217" s="14" t="n">
        <v>45.01</v>
      </c>
      <c r="F217" s="15" t="n">
        <v>0.0014</v>
      </c>
      <c r="G217" s="15" t="n"/>
    </row>
    <row r="218">
      <c r="A218" s="12" t="inlineStr">
        <is>
          <t>ACC Ltd.</t>
        </is>
      </c>
      <c r="B218" s="30" t="inlineStr">
        <is>
          <t>INE012A01025</t>
        </is>
      </c>
      <c r="C218" s="30" t="inlineStr">
        <is>
          <t>Cement &amp; Cement Products</t>
        </is>
      </c>
      <c r="D218" s="13" t="n">
        <v>2577</v>
      </c>
      <c r="E218" s="14" t="n">
        <v>44.78</v>
      </c>
      <c r="F218" s="15" t="n">
        <v>0.0014</v>
      </c>
      <c r="G218" s="15" t="n"/>
    </row>
    <row r="219">
      <c r="A219" s="12" t="inlineStr">
        <is>
          <t>CRISIL Ltd.</t>
        </is>
      </c>
      <c r="B219" s="30" t="inlineStr">
        <is>
          <t>INE007A01025</t>
        </is>
      </c>
      <c r="C219" s="30" t="inlineStr">
        <is>
          <t>Finance</t>
        </is>
      </c>
      <c r="D219" s="13" t="n">
        <v>1030</v>
      </c>
      <c r="E219" s="14" t="n">
        <v>44.51</v>
      </c>
      <c r="F219" s="15" t="n">
        <v>0.0014</v>
      </c>
      <c r="G219" s="15" t="n"/>
    </row>
    <row r="220">
      <c r="A220" s="12" t="inlineStr">
        <is>
          <t>GlaxoSmithKline Pharmaceuticals Ltd.</t>
        </is>
      </c>
      <c r="B220" s="30" t="inlineStr">
        <is>
          <t>INE159A01016</t>
        </is>
      </c>
      <c r="C220" s="30" t="inlineStr">
        <is>
          <t>Pharmaceuticals &amp; Biotechnology</t>
        </is>
      </c>
      <c r="D220" s="13" t="n">
        <v>1748</v>
      </c>
      <c r="E220" s="14" t="n">
        <v>43.24</v>
      </c>
      <c r="F220" s="15" t="n">
        <v>0.0013</v>
      </c>
      <c r="G220" s="15" t="n"/>
    </row>
    <row r="221">
      <c r="A221" s="12" t="inlineStr">
        <is>
          <t>Global Health Ltd.</t>
        </is>
      </c>
      <c r="B221" s="30" t="inlineStr">
        <is>
          <t>INE474Q01031</t>
        </is>
      </c>
      <c r="C221" s="30" t="inlineStr">
        <is>
          <t>Healthcare Services</t>
        </is>
      </c>
      <c r="D221" s="13" t="n">
        <v>3577</v>
      </c>
      <c r="E221" s="14" t="n">
        <v>42.44</v>
      </c>
      <c r="F221" s="15" t="n">
        <v>0.0013</v>
      </c>
      <c r="G221" s="15" t="n"/>
    </row>
    <row r="222">
      <c r="A222" s="12" t="inlineStr">
        <is>
          <t>3M India Ltd.</t>
        </is>
      </c>
      <c r="B222" s="30" t="inlineStr">
        <is>
          <t>INE470A01017</t>
        </is>
      </c>
      <c r="C222" s="30" t="inlineStr">
        <is>
          <t>Diversified</t>
        </is>
      </c>
      <c r="D222" s="13" t="n">
        <v>119</v>
      </c>
      <c r="E222" s="14" t="n">
        <v>41.79</v>
      </c>
      <c r="F222" s="15" t="n">
        <v>0.0013</v>
      </c>
      <c r="G222" s="15" t="n"/>
    </row>
    <row r="223">
      <c r="A223" s="12" t="inlineStr">
        <is>
          <t>Havells India Ltd.</t>
        </is>
      </c>
      <c r="B223" s="30" t="inlineStr">
        <is>
          <t>INE176B01034</t>
        </is>
      </c>
      <c r="C223" s="30" t="inlineStr">
        <is>
          <t>Consumer Durables</t>
        </is>
      </c>
      <c r="D223" s="13" t="n">
        <v>2883</v>
      </c>
      <c r="E223" s="14" t="n">
        <v>41.08</v>
      </c>
      <c r="F223" s="15" t="n">
        <v>0.0013</v>
      </c>
      <c r="G223" s="15" t="n"/>
    </row>
    <row r="224">
      <c r="A224" s="12" t="inlineStr">
        <is>
          <t>Premier Energies Ltd.</t>
        </is>
      </c>
      <c r="B224" s="30" t="inlineStr">
        <is>
          <t>INE0BS701011</t>
        </is>
      </c>
      <c r="C224" s="30" t="inlineStr">
        <is>
          <t>Electrical Equipment</t>
        </is>
      </c>
      <c r="D224" s="13" t="n">
        <v>4877</v>
      </c>
      <c r="E224" s="14" t="n">
        <v>41.07</v>
      </c>
      <c r="F224" s="15" t="n">
        <v>0.0013</v>
      </c>
      <c r="G224" s="15" t="n"/>
    </row>
    <row r="225">
      <c r="A225" s="12" t="inlineStr">
        <is>
          <t>Adani Energy Solutions Ltd.</t>
        </is>
      </c>
      <c r="B225" s="30" t="inlineStr">
        <is>
          <t>INE931S01010</t>
        </is>
      </c>
      <c r="C225" s="30" t="inlineStr">
        <is>
          <t>Power</t>
        </is>
      </c>
      <c r="D225" s="13" t="n">
        <v>3965</v>
      </c>
      <c r="E225" s="14" t="n">
        <v>40.73</v>
      </c>
      <c r="F225" s="15" t="n">
        <v>0.0013</v>
      </c>
      <c r="G225" s="15" t="n"/>
    </row>
    <row r="226">
      <c r="A226" s="12" t="inlineStr">
        <is>
          <t>Shree Cement Ltd.</t>
        </is>
      </c>
      <c r="B226" s="30" t="inlineStr">
        <is>
          <t>INE070A01015</t>
        </is>
      </c>
      <c r="C226" s="30" t="inlineStr">
        <is>
          <t>Cement &amp; Cement Products</t>
        </is>
      </c>
      <c r="D226" s="13" t="n">
        <v>153</v>
      </c>
      <c r="E226" s="14" t="n">
        <v>40.66</v>
      </c>
      <c r="F226" s="15" t="n">
        <v>0.0012</v>
      </c>
      <c r="G226" s="15" t="n"/>
    </row>
    <row r="227">
      <c r="A227" s="12" t="inlineStr">
        <is>
          <t>JSW Infrastructure Ltd.</t>
        </is>
      </c>
      <c r="B227" s="30" t="inlineStr">
        <is>
          <t>INE880J01026</t>
        </is>
      </c>
      <c r="C227" s="30" t="inlineStr">
        <is>
          <t>Transport Infrastructure</t>
        </is>
      </c>
      <c r="D227" s="13" t="n">
        <v>13659</v>
      </c>
      <c r="E227" s="14" t="n">
        <v>38.9</v>
      </c>
      <c r="F227" s="15" t="n">
        <v>0.0012</v>
      </c>
      <c r="G227" s="15" t="n"/>
    </row>
    <row r="228">
      <c r="A228" s="12" t="inlineStr">
        <is>
          <t>Ambuja Cements Ltd.</t>
        </is>
      </c>
      <c r="B228" s="30" t="inlineStr">
        <is>
          <t>INE079A01024</t>
        </is>
      </c>
      <c r="C228" s="30" t="inlineStr">
        <is>
          <t>Cement &amp; Cement Products</t>
        </is>
      </c>
      <c r="D228" s="13" t="n">
        <v>6972</v>
      </c>
      <c r="E228" s="14" t="n">
        <v>38.79</v>
      </c>
      <c r="F228" s="15" t="n">
        <v>0.0012</v>
      </c>
      <c r="G228" s="15" t="n"/>
    </row>
    <row r="229">
      <c r="A229" s="12" t="inlineStr">
        <is>
          <t>Endurance Technologies Ltd.</t>
        </is>
      </c>
      <c r="B229" s="30" t="inlineStr">
        <is>
          <t>INE913H01037</t>
        </is>
      </c>
      <c r="C229" s="30" t="inlineStr">
        <is>
          <t>Auto Components</t>
        </is>
      </c>
      <c r="D229" s="13" t="n">
        <v>1490</v>
      </c>
      <c r="E229" s="14" t="n">
        <v>38.59</v>
      </c>
      <c r="F229" s="15" t="n">
        <v>0.0012</v>
      </c>
      <c r="G229" s="15" t="n"/>
    </row>
    <row r="230">
      <c r="A230" s="12" t="inlineStr">
        <is>
          <t>Tata Investment Corporation Ltd.</t>
        </is>
      </c>
      <c r="B230" s="30" t="inlineStr">
        <is>
          <t>INE672A01026</t>
        </is>
      </c>
      <c r="C230" s="30" t="inlineStr">
        <is>
          <t>Finance</t>
        </is>
      </c>
      <c r="D230" s="13" t="n">
        <v>5491</v>
      </c>
      <c r="E230" s="14" t="n">
        <v>38.3</v>
      </c>
      <c r="F230" s="15" t="n">
        <v>0.0012</v>
      </c>
      <c r="G230" s="15" t="n"/>
    </row>
    <row r="231">
      <c r="A231" s="12" t="inlineStr">
        <is>
          <t>Hyundai Motor India Ltd.</t>
        </is>
      </c>
      <c r="B231" s="30" t="inlineStr">
        <is>
          <t>INE0V6F01027</t>
        </is>
      </c>
      <c r="C231" s="30" t="inlineStr">
        <is>
          <t>Automobiles</t>
        </is>
      </c>
      <c r="D231" s="13" t="n">
        <v>1630</v>
      </c>
      <c r="E231" s="14" t="n">
        <v>37.46</v>
      </c>
      <c r="F231" s="15" t="n">
        <v>0.0012</v>
      </c>
      <c r="G231" s="15" t="n"/>
    </row>
    <row r="232">
      <c r="A232" s="12" t="inlineStr">
        <is>
          <t>NTPC Green Energy Ltd.</t>
        </is>
      </c>
      <c r="B232" s="30" t="inlineStr">
        <is>
          <t>INE0ONG01011</t>
        </is>
      </c>
      <c r="C232" s="30" t="inlineStr">
        <is>
          <t>Power</t>
        </is>
      </c>
      <c r="D232" s="13" t="n">
        <v>39245</v>
      </c>
      <c r="E232" s="14" t="n">
        <v>37.11</v>
      </c>
      <c r="F232" s="15" t="n">
        <v>0.0011</v>
      </c>
      <c r="G232" s="15" t="n"/>
    </row>
    <row r="233">
      <c r="A233" s="12" t="inlineStr">
        <is>
          <t>Bosch Ltd.</t>
        </is>
      </c>
      <c r="B233" s="30" t="inlineStr">
        <is>
          <t>INE323A01026</t>
        </is>
      </c>
      <c r="C233" s="30" t="inlineStr">
        <is>
          <t>Auto Components</t>
        </is>
      </c>
      <c r="D233" s="13" t="n">
        <v>99</v>
      </c>
      <c r="E233" s="14" t="n">
        <v>35.68</v>
      </c>
      <c r="F233" s="15" t="n">
        <v>0.0011</v>
      </c>
      <c r="G233" s="15" t="n"/>
    </row>
    <row r="234">
      <c r="A234" s="12" t="inlineStr">
        <is>
          <t>Adani Green Energy Ltd.</t>
        </is>
      </c>
      <c r="B234" s="30" t="inlineStr">
        <is>
          <t>INE364U01010</t>
        </is>
      </c>
      <c r="C234" s="30" t="inlineStr">
        <is>
          <t>Power</t>
        </is>
      </c>
      <c r="D234" s="13" t="n">
        <v>3504</v>
      </c>
      <c r="E234" s="14" t="n">
        <v>35.57</v>
      </c>
      <c r="F234" s="15" t="n">
        <v>0.0011</v>
      </c>
      <c r="G234" s="15" t="n"/>
    </row>
    <row r="235">
      <c r="A235" s="12" t="inlineStr">
        <is>
          <t>IRB Infrastructure Developers Ltd.</t>
        </is>
      </c>
      <c r="B235" s="30" t="inlineStr">
        <is>
          <t>INE821I01022</t>
        </is>
      </c>
      <c r="C235" s="30" t="inlineStr">
        <is>
          <t>Construction</t>
        </is>
      </c>
      <c r="D235" s="13" t="n">
        <v>83799</v>
      </c>
      <c r="E235" s="14" t="n">
        <v>35.24</v>
      </c>
      <c r="F235" s="15" t="n">
        <v>0.0011</v>
      </c>
      <c r="G235" s="15" t="n"/>
    </row>
    <row r="236">
      <c r="A236" s="12" t="inlineStr">
        <is>
          <t>NLC India Ltd.</t>
        </is>
      </c>
      <c r="B236" s="30" t="inlineStr">
        <is>
          <t>INE589A01014</t>
        </is>
      </c>
      <c r="C236" s="30" t="inlineStr">
        <is>
          <t>Power</t>
        </is>
      </c>
      <c r="D236" s="13" t="n">
        <v>13779</v>
      </c>
      <c r="E236" s="14" t="n">
        <v>34.48</v>
      </c>
      <c r="F236" s="15" t="n">
        <v>0.0011</v>
      </c>
      <c r="G236" s="15" t="n"/>
    </row>
    <row r="237">
      <c r="A237" s="12" t="inlineStr">
        <is>
          <t>Lodha Developers Ltd.</t>
        </is>
      </c>
      <c r="B237" s="30" t="inlineStr">
        <is>
          <t>INE670K01029</t>
        </is>
      </c>
      <c r="C237" s="30" t="inlineStr">
        <is>
          <t>Realty</t>
        </is>
      </c>
      <c r="D237" s="13" t="n">
        <v>3215</v>
      </c>
      <c r="E237" s="14" t="n">
        <v>34.12</v>
      </c>
      <c r="F237" s="15" t="n">
        <v>0.001</v>
      </c>
      <c r="G237" s="15" t="n"/>
    </row>
    <row r="238">
      <c r="A238" s="12" t="inlineStr">
        <is>
          <t>Solar Industries India Ltd.</t>
        </is>
      </c>
      <c r="B238" s="30" t="inlineStr">
        <is>
          <t>INE343H01029</t>
        </is>
      </c>
      <c r="C238" s="30" t="inlineStr">
        <is>
          <t>Chemicals &amp; Petrochemicals</t>
        </is>
      </c>
      <c r="D238" s="13" t="n">
        <v>278</v>
      </c>
      <c r="E238" s="14" t="n">
        <v>34.06</v>
      </c>
      <c r="F238" s="15" t="n">
        <v>0.001</v>
      </c>
      <c r="G238" s="15" t="n"/>
    </row>
    <row r="239">
      <c r="A239" s="12" t="inlineStr">
        <is>
          <t>ABB India Ltd.</t>
        </is>
      </c>
      <c r="B239" s="30" t="inlineStr">
        <is>
          <t>INE117A01022</t>
        </is>
      </c>
      <c r="C239" s="30" t="inlineStr">
        <is>
          <t>Electrical Equipment</t>
        </is>
      </c>
      <c r="D239" s="13" t="n">
        <v>599</v>
      </c>
      <c r="E239" s="14" t="n">
        <v>30.97</v>
      </c>
      <c r="F239" s="15" t="n">
        <v>0.001</v>
      </c>
      <c r="G239" s="15" t="n"/>
    </row>
    <row r="240">
      <c r="A240" s="12" t="inlineStr">
        <is>
          <t>Siemens Ltd.</t>
        </is>
      </c>
      <c r="B240" s="30" t="inlineStr">
        <is>
          <t>INE003A01024</t>
        </is>
      </c>
      <c r="C240" s="30" t="inlineStr">
        <is>
          <t>Electrical Equipment</t>
        </is>
      </c>
      <c r="D240" s="13" t="n">
        <v>1010</v>
      </c>
      <c r="E240" s="14" t="n">
        <v>30.94</v>
      </c>
      <c r="F240" s="15" t="n">
        <v>0.001</v>
      </c>
      <c r="G240" s="15" t="n"/>
    </row>
    <row r="241">
      <c r="A241" s="12" t="inlineStr">
        <is>
          <t>Honeywell Automation India Ltd.</t>
        </is>
      </c>
      <c r="B241" s="30" t="inlineStr">
        <is>
          <t>INE671A01010</t>
        </is>
      </c>
      <c r="C241" s="30" t="inlineStr">
        <is>
          <t>Industrial Manufacturing</t>
        </is>
      </c>
      <c r="D241" s="13" t="n">
        <v>93</v>
      </c>
      <c r="E241" s="14" t="n">
        <v>30.51</v>
      </c>
      <c r="F241" s="15" t="n">
        <v>0.0009</v>
      </c>
      <c r="G241" s="15" t="n"/>
    </row>
    <row r="242">
      <c r="A242" s="12" t="inlineStr">
        <is>
          <t>Hindustan Zinc Ltd.</t>
        </is>
      </c>
      <c r="B242" s="30" t="inlineStr">
        <is>
          <t>INE267A01025</t>
        </is>
      </c>
      <c r="C242" s="30" t="inlineStr">
        <is>
          <t>Non - Ferrous Metals</t>
        </is>
      </c>
      <c r="D242" s="13" t="n">
        <v>4955</v>
      </c>
      <c r="E242" s="14" t="n">
        <v>30.35</v>
      </c>
      <c r="F242" s="15" t="n">
        <v>0.0009</v>
      </c>
      <c r="G242" s="15" t="n"/>
    </row>
    <row r="243">
      <c r="A243" s="12" t="inlineStr">
        <is>
          <t>Gujarat Gas Ltd.</t>
        </is>
      </c>
      <c r="B243" s="30" t="inlineStr">
        <is>
          <t>INE844O01030</t>
        </is>
      </c>
      <c r="C243" s="30" t="inlineStr">
        <is>
          <t>Gas</t>
        </is>
      </c>
      <c r="D243" s="13" t="n">
        <v>7289</v>
      </c>
      <c r="E243" s="14" t="n">
        <v>30.05</v>
      </c>
      <c r="F243" s="15" t="n">
        <v>0.0009</v>
      </c>
      <c r="G243" s="15" t="n"/>
    </row>
    <row r="244">
      <c r="A244" s="12" t="inlineStr">
        <is>
          <t>JSW Energy Ltd.</t>
        </is>
      </c>
      <c r="B244" s="30" t="inlineStr">
        <is>
          <t>INE121E01018</t>
        </is>
      </c>
      <c r="C244" s="30" t="inlineStr">
        <is>
          <t>Power</t>
        </is>
      </c>
      <c r="D244" s="13" t="n">
        <v>6133</v>
      </c>
      <c r="E244" s="14" t="n">
        <v>29.59</v>
      </c>
      <c r="F244" s="15" t="n">
        <v>0.0009</v>
      </c>
      <c r="G244" s="15" t="n"/>
    </row>
    <row r="245">
      <c r="A245" s="12" t="inlineStr">
        <is>
          <t>Zydus Lifesciences Ltd.</t>
        </is>
      </c>
      <c r="B245" s="30" t="inlineStr">
        <is>
          <t>INE010B01027</t>
        </is>
      </c>
      <c r="C245" s="30" t="inlineStr">
        <is>
          <t>Pharmaceuticals &amp; Biotechnology</t>
        </is>
      </c>
      <c r="D245" s="13" t="n">
        <v>2860</v>
      </c>
      <c r="E245" s="14" t="n">
        <v>26.15</v>
      </c>
      <c r="F245" s="15" t="n">
        <v>0.0008</v>
      </c>
      <c r="G245" s="15" t="n"/>
    </row>
    <row r="246">
      <c r="A246" s="12" t="inlineStr">
        <is>
          <t>Siemens Energy India Ltd.</t>
        </is>
      </c>
      <c r="B246" s="30" t="inlineStr">
        <is>
          <t>INE1NPP01017</t>
        </is>
      </c>
      <c r="C246" s="30" t="inlineStr">
        <is>
          <t>Electrical Equipment</t>
        </is>
      </c>
      <c r="D246" s="13" t="n">
        <v>1011</v>
      </c>
      <c r="E246" s="14" t="n">
        <v>25.88</v>
      </c>
      <c r="F246" s="15" t="n">
        <v>0.0008</v>
      </c>
      <c r="G246" s="15" t="n"/>
    </row>
    <row r="247">
      <c r="A247" s="12" t="inlineStr">
        <is>
          <t>Indian Railway Finance Corporation Ltd.</t>
        </is>
      </c>
      <c r="B247" s="30" t="inlineStr">
        <is>
          <t>INE053F01010</t>
        </is>
      </c>
      <c r="C247" s="30" t="inlineStr">
        <is>
          <t>Finance</t>
        </is>
      </c>
      <c r="D247" s="13" t="n">
        <v>20423</v>
      </c>
      <c r="E247" s="14" t="n">
        <v>25.45</v>
      </c>
      <c r="F247" s="15" t="n">
        <v>0.0008</v>
      </c>
      <c r="G247" s="15" t="n"/>
    </row>
    <row r="248">
      <c r="A248" s="12" t="inlineStr">
        <is>
          <t>IDBI Bank Ltd.</t>
        </is>
      </c>
      <c r="B248" s="30" t="inlineStr">
        <is>
          <t>INE008A01015</t>
        </is>
      </c>
      <c r="C248" s="30" t="inlineStr">
        <is>
          <t>Banks</t>
        </is>
      </c>
      <c r="D248" s="13" t="n">
        <v>23685</v>
      </c>
      <c r="E248" s="14" t="n">
        <v>24.39</v>
      </c>
      <c r="F248" s="15" t="n">
        <v>0.0007</v>
      </c>
      <c r="G248" s="15" t="n"/>
    </row>
    <row r="249">
      <c r="A249" s="12" t="inlineStr">
        <is>
          <t>Fertilizers &amp; Chemicals Travancore Ltd.</t>
        </is>
      </c>
      <c r="B249" s="30" t="inlineStr">
        <is>
          <t>INE188A01015</t>
        </is>
      </c>
      <c r="C249" s="30" t="inlineStr">
        <is>
          <t>Fertilizers &amp; Agrochemicals</t>
        </is>
      </c>
      <c r="D249" s="13" t="n">
        <v>2631</v>
      </c>
      <c r="E249" s="14" t="n">
        <v>24.01</v>
      </c>
      <c r="F249" s="15" t="n">
        <v>0.0007</v>
      </c>
      <c r="G249" s="15" t="n"/>
    </row>
    <row r="250">
      <c r="A250" s="12" t="inlineStr">
        <is>
          <t>SJVN Ltd.</t>
        </is>
      </c>
      <c r="B250" s="30" t="inlineStr">
        <is>
          <t>INE002L01015</t>
        </is>
      </c>
      <c r="C250" s="30" t="inlineStr">
        <is>
          <t>Power</t>
        </is>
      </c>
      <c r="D250" s="13" t="n">
        <v>30224</v>
      </c>
      <c r="E250" s="14" t="n">
        <v>22.6</v>
      </c>
      <c r="F250" s="15" t="n">
        <v>0.0007</v>
      </c>
      <c r="G250" s="15" t="n"/>
    </row>
    <row r="251">
      <c r="A251" s="12" t="inlineStr">
        <is>
          <t>Indian Overseas Bank</t>
        </is>
      </c>
      <c r="B251" s="30" t="inlineStr">
        <is>
          <t>INE565A01014</t>
        </is>
      </c>
      <c r="C251" s="30" t="inlineStr">
        <is>
          <t>Banks</t>
        </is>
      </c>
      <c r="D251" s="13" t="n">
        <v>61495</v>
      </c>
      <c r="E251" s="14" t="n">
        <v>22.22</v>
      </c>
      <c r="F251" s="15" t="n">
        <v>0.0007</v>
      </c>
      <c r="G251" s="15" t="n"/>
    </row>
    <row r="252">
      <c r="A252" s="12" t="inlineStr">
        <is>
          <t>Life Insurance Corporation of India</t>
        </is>
      </c>
      <c r="B252" s="30" t="inlineStr">
        <is>
          <t>INE0J1Y01017</t>
        </is>
      </c>
      <c r="C252" s="30" t="inlineStr">
        <is>
          <t>Insurance</t>
        </is>
      </c>
      <c r="D252" s="13" t="n">
        <v>2537</v>
      </c>
      <c r="E252" s="14" t="n">
        <v>21.69</v>
      </c>
      <c r="F252" s="15" t="n">
        <v>0.0007</v>
      </c>
      <c r="G252" s="15" t="n"/>
    </row>
    <row r="253">
      <c r="A253" s="12" t="inlineStr">
        <is>
          <t>Mazagon Dock Shipbuilders Ltd.</t>
        </is>
      </c>
      <c r="B253" s="30" t="inlineStr">
        <is>
          <t>INE249Z01020</t>
        </is>
      </c>
      <c r="C253" s="30" t="inlineStr">
        <is>
          <t>Industrial Manufacturing</t>
        </is>
      </c>
      <c r="D253" s="13" t="n">
        <v>868</v>
      </c>
      <c r="E253" s="14" t="n">
        <v>21.61</v>
      </c>
      <c r="F253" s="15" t="n">
        <v>0.0007</v>
      </c>
      <c r="G253" s="15" t="n"/>
    </row>
    <row r="254">
      <c r="A254" s="12" t="inlineStr">
        <is>
          <t>Godrej Industries Ltd.</t>
        </is>
      </c>
      <c r="B254" s="30" t="inlineStr">
        <is>
          <t>INE233A01035</t>
        </is>
      </c>
      <c r="C254" s="30" t="inlineStr">
        <is>
          <t>Diversified</t>
        </is>
      </c>
      <c r="D254" s="13" t="n">
        <v>1827</v>
      </c>
      <c r="E254" s="14" t="n">
        <v>18.31</v>
      </c>
      <c r="F254" s="15" t="n">
        <v>0.0005999999999999999</v>
      </c>
      <c r="G254" s="15" t="n"/>
    </row>
    <row r="255">
      <c r="A255" s="12" t="inlineStr">
        <is>
          <t>The New India Assurance Company Ltd.</t>
        </is>
      </c>
      <c r="B255" s="30" t="inlineStr">
        <is>
          <t>INE470Y01017</t>
        </is>
      </c>
      <c r="C255" s="30" t="inlineStr">
        <is>
          <t>Insurance</t>
        </is>
      </c>
      <c r="D255" s="13" t="n">
        <v>10169</v>
      </c>
      <c r="E255" s="14" t="n">
        <v>15.85</v>
      </c>
      <c r="F255" s="15" t="n">
        <v>0.0005</v>
      </c>
      <c r="G255" s="15" t="n"/>
    </row>
    <row r="256">
      <c r="A256" s="12" t="inlineStr">
        <is>
          <t>UCO Bank</t>
        </is>
      </c>
      <c r="B256" s="30" t="inlineStr">
        <is>
          <t>INE691A01018</t>
        </is>
      </c>
      <c r="C256" s="30" t="inlineStr">
        <is>
          <t>Banks</t>
        </is>
      </c>
      <c r="D256" s="13" t="n">
        <v>48078</v>
      </c>
      <c r="E256" s="14" t="n">
        <v>14.16</v>
      </c>
      <c r="F256" s="15" t="n">
        <v>0.0004</v>
      </c>
      <c r="G256" s="15" t="n"/>
    </row>
    <row r="257">
      <c r="A257" s="12" t="inlineStr">
        <is>
          <t>Bajaj Housing Finance Ltd.</t>
        </is>
      </c>
      <c r="B257" s="30" t="inlineStr">
        <is>
          <t>INE377Y01014</t>
        </is>
      </c>
      <c r="C257" s="30" t="inlineStr">
        <is>
          <t>Finance</t>
        </is>
      </c>
      <c r="D257" s="13" t="n">
        <v>10703</v>
      </c>
      <c r="E257" s="14" t="n">
        <v>10.1</v>
      </c>
      <c r="F257" s="15" t="n">
        <v>0.0003</v>
      </c>
      <c r="G257" s="15" t="n"/>
    </row>
    <row r="258">
      <c r="A258" s="12" t="inlineStr">
        <is>
          <t>KWALITY WALL'S INDIA LTD</t>
        </is>
      </c>
      <c r="B258" s="30" t="inlineStr">
        <is>
          <t>INE2KCE01013</t>
        </is>
      </c>
      <c r="C258" s="30" t="inlineStr">
        <is>
          <t>Food Products</t>
        </is>
      </c>
      <c r="D258" s="13" t="n">
        <v>10022</v>
      </c>
      <c r="E258" s="14" t="n">
        <v>4.03</v>
      </c>
      <c r="F258" s="15" t="n">
        <v>0.0001</v>
      </c>
      <c r="G258" s="15" t="n"/>
    </row>
    <row r="259">
      <c r="A259" s="16" t="inlineStr">
        <is>
          <t>Sub Total</t>
        </is>
      </c>
      <c r="B259" s="31" t="n"/>
      <c r="C259" s="31" t="n"/>
      <c r="D259" s="17" t="n"/>
      <c r="E259" s="37">
        <f>SUM(E8:E258)</f>
        <v/>
      </c>
      <c r="F259" s="38">
        <f>SUM(F8:F258)</f>
        <v/>
      </c>
      <c r="G259" s="20" t="n"/>
    </row>
    <row r="260">
      <c r="A260" s="16" t="n"/>
      <c r="B260" s="31" t="n"/>
      <c r="C260" s="31" t="n"/>
      <c r="D260" s="17" t="n"/>
      <c r="E260" s="41" t="n"/>
      <c r="F260" s="20" t="n"/>
      <c r="G260" s="20" t="n"/>
    </row>
    <row r="261">
      <c r="A261" s="16" t="n"/>
      <c r="B261" s="31" t="n"/>
      <c r="C261" s="31" t="n"/>
      <c r="D261" s="17" t="n"/>
      <c r="E261" s="41" t="n"/>
      <c r="F261" s="20" t="n"/>
      <c r="G261" s="20" t="n"/>
    </row>
    <row r="262">
      <c r="A262" s="60" t="inlineStr">
        <is>
          <t>Debt Instruments</t>
        </is>
      </c>
      <c r="B262" s="31" t="n"/>
      <c r="C262" s="31" t="n"/>
      <c r="D262" s="17" t="n"/>
      <c r="E262" s="41" t="n"/>
      <c r="F262" s="20" t="n"/>
      <c r="G262" s="20" t="n"/>
    </row>
    <row r="263">
      <c r="A263" s="60" t="inlineStr">
        <is>
          <t>(a) Non-convertible Preference share</t>
        </is>
      </c>
      <c r="B263" s="30" t="n"/>
      <c r="C263" s="30" t="n"/>
      <c r="D263" s="13" t="n"/>
      <c r="E263" s="14" t="n"/>
      <c r="F263" s="15" t="n"/>
      <c r="G263" s="15" t="n"/>
    </row>
    <row r="264">
      <c r="A264" s="60" t="inlineStr">
        <is>
          <t>Listed / Awaiting listing on Stock Exchanges</t>
        </is>
      </c>
      <c r="B264" s="30" t="n"/>
      <c r="C264" s="30" t="n"/>
      <c r="D264" s="13" t="n"/>
      <c r="E264" s="14" t="n"/>
      <c r="F264" s="15" t="n"/>
      <c r="G264" s="15" t="n"/>
    </row>
    <row r="265">
      <c r="A265" s="12" t="inlineStr">
        <is>
          <t>6% TVS MOTOR CO LTD NCRPS 01-09-2026</t>
        </is>
      </c>
      <c r="B265" s="30" t="inlineStr">
        <is>
          <t>INE494B04019</t>
        </is>
      </c>
      <c r="C265" s="30" t="inlineStr">
        <is>
          <t>Automobiles</t>
        </is>
      </c>
      <c r="D265" s="13" t="n">
        <v>10300</v>
      </c>
      <c r="E265" s="14" t="n">
        <v>1.05</v>
      </c>
      <c r="F265" s="15" t="n">
        <v>0</v>
      </c>
      <c r="G265" s="15" t="n">
        <v>0.06105</v>
      </c>
      <c r="H265" s="73" t="n"/>
    </row>
    <row r="266">
      <c r="A266" s="16" t="inlineStr">
        <is>
          <t>Sub Total</t>
        </is>
      </c>
      <c r="B266" s="31" t="n"/>
      <c r="C266" s="31" t="n"/>
      <c r="D266" s="17" t="n"/>
      <c r="E266" s="37" t="n">
        <v>5.08</v>
      </c>
      <c r="F266" s="38" t="n">
        <v>0.0001</v>
      </c>
      <c r="G266" s="20" t="n"/>
    </row>
    <row r="267">
      <c r="A267" s="21" t="inlineStr">
        <is>
          <t>TOTAL</t>
        </is>
      </c>
      <c r="B267" s="32" t="n"/>
      <c r="C267" s="32" t="n"/>
      <c r="D267" s="22" t="n"/>
      <c r="E267" s="27" t="n">
        <v>32543.88</v>
      </c>
      <c r="F267" s="28" t="n">
        <v>0.9992</v>
      </c>
      <c r="G267" s="20" t="n"/>
    </row>
    <row r="268">
      <c r="A268" s="12" t="n"/>
      <c r="B268" s="30" t="n"/>
      <c r="C268" s="30" t="n"/>
      <c r="D268" s="13" t="n"/>
      <c r="E268" s="14" t="n"/>
      <c r="F268" s="15" t="n"/>
      <c r="G268" s="15" t="n"/>
    </row>
    <row r="269">
      <c r="A269" s="12" t="n"/>
      <c r="B269" s="30" t="n"/>
      <c r="C269" s="30" t="n"/>
      <c r="D269" s="13" t="n"/>
      <c r="E269" s="14" t="n"/>
      <c r="F269" s="15" t="n"/>
      <c r="G269" s="15" t="n"/>
    </row>
    <row r="270">
      <c r="A270" s="16" t="inlineStr">
        <is>
          <t>TREPS / Reverse Repo</t>
        </is>
      </c>
      <c r="B270" s="30" t="n"/>
      <c r="C270" s="30" t="n"/>
      <c r="D270" s="13" t="n"/>
      <c r="E270" s="14" t="n"/>
      <c r="F270" s="15" t="n"/>
      <c r="G270" s="15" t="n"/>
    </row>
    <row r="271">
      <c r="A271" s="12" t="inlineStr">
        <is>
          <t>Clearing Corporation of India Ltd.</t>
        </is>
      </c>
      <c r="B271" s="30" t="n"/>
      <c r="C271" s="30" t="n"/>
      <c r="D271" s="13" t="n"/>
      <c r="E271" s="14" t="n">
        <v>39.99</v>
      </c>
      <c r="F271" s="15" t="n">
        <v>0.0012</v>
      </c>
      <c r="G271" s="15" t="n">
        <v>0.053335</v>
      </c>
    </row>
    <row r="272">
      <c r="A272" s="16" t="inlineStr">
        <is>
          <t>Sub Total</t>
        </is>
      </c>
      <c r="B272" s="31" t="n"/>
      <c r="C272" s="31" t="n"/>
      <c r="D272" s="17" t="n"/>
      <c r="E272" s="37" t="n">
        <v>39.99</v>
      </c>
      <c r="F272" s="38" t="n">
        <v>0.0012</v>
      </c>
      <c r="G272" s="20" t="n"/>
    </row>
    <row r="273">
      <c r="A273" s="12" t="n"/>
      <c r="B273" s="30" t="n"/>
      <c r="C273" s="30" t="n"/>
      <c r="D273" s="13" t="n"/>
      <c r="E273" s="14" t="n"/>
      <c r="F273" s="15" t="n"/>
      <c r="G273" s="15" t="n"/>
    </row>
    <row r="274">
      <c r="A274" s="21" t="inlineStr">
        <is>
          <t>TOTAL</t>
        </is>
      </c>
      <c r="B274" s="32" t="n"/>
      <c r="C274" s="32" t="n"/>
      <c r="D274" s="22" t="n"/>
      <c r="E274" s="18" t="n">
        <v>39.99</v>
      </c>
      <c r="F274" s="19" t="n">
        <v>0.0012</v>
      </c>
      <c r="G274" s="20" t="n"/>
    </row>
    <row r="275">
      <c r="A275" s="12" t="inlineStr">
        <is>
          <t>Accrued Interest</t>
        </is>
      </c>
      <c r="B275" s="30" t="n"/>
      <c r="C275" s="30" t="n"/>
      <c r="D275" s="13" t="n"/>
      <c r="E275" s="14" t="n">
        <v>0.0058441</v>
      </c>
      <c r="F275" s="15" t="n">
        <v>0</v>
      </c>
      <c r="G275" s="15" t="n"/>
    </row>
    <row r="276">
      <c r="A276" s="12" t="inlineStr">
        <is>
          <t>Net Receivables/(Payables)</t>
        </is>
      </c>
      <c r="B276" s="30" t="n"/>
      <c r="C276" s="30" t="n"/>
      <c r="D276" s="13" t="n"/>
      <c r="E276" s="23" t="n">
        <v>-22.2158441</v>
      </c>
      <c r="F276" s="24" t="n">
        <v>-0.0004</v>
      </c>
      <c r="G276" s="15" t="n">
        <v>0.053335</v>
      </c>
    </row>
    <row r="277">
      <c r="A277" s="25" t="inlineStr">
        <is>
          <t>GRAND TOTAL</t>
        </is>
      </c>
      <c r="B277" s="33" t="n"/>
      <c r="C277" s="33" t="n"/>
      <c r="D277" s="26" t="n"/>
      <c r="E277" s="27" t="n">
        <v>32561.66</v>
      </c>
      <c r="F277" s="28" t="n">
        <v>1</v>
      </c>
      <c r="G277" s="28" t="n"/>
    </row>
    <row r="282">
      <c r="A282" s="74" t="inlineStr">
        <is>
          <t>Notes:</t>
        </is>
      </c>
    </row>
    <row r="283">
      <c r="A283" s="48" t="inlineStr">
        <is>
          <t>1. Security in default beyond its maturiy date</t>
        </is>
      </c>
      <c r="B283" s="34" t="inlineStr">
        <is>
          <t>NIL</t>
        </is>
      </c>
    </row>
    <row r="284">
      <c r="A284" t="inlineStr">
        <is>
          <t>2. NAV at the beginning of the period (Rs. per unit)</t>
        </is>
      </c>
    </row>
    <row r="285">
      <c r="A285" t="inlineStr">
        <is>
          <t>Plan /option (Face Value 10)</t>
        </is>
      </c>
      <c r="B285" t="inlineStr">
        <is>
          <t>As on</t>
        </is>
      </c>
      <c r="C285" t="inlineStr">
        <is>
          <t>As on</t>
        </is>
      </c>
    </row>
    <row r="286">
      <c r="B286" s="49" t="n">
        <v>45989</v>
      </c>
      <c r="C286" s="49" t="n">
        <v>46022</v>
      </c>
    </row>
    <row r="287">
      <c r="A287" t="inlineStr">
        <is>
          <t>Direct Plan Growth Option</t>
        </is>
      </c>
      <c r="B287" t="n">
        <v>17.6064</v>
      </c>
      <c r="C287" t="n">
        <v>17.5434</v>
      </c>
    </row>
    <row r="288">
      <c r="A288" t="inlineStr">
        <is>
          <t>Direct Plan IDCW Option</t>
        </is>
      </c>
      <c r="B288" t="n">
        <v>17.6064</v>
      </c>
      <c r="C288" t="n">
        <v>17.5435</v>
      </c>
    </row>
    <row r="289">
      <c r="A289" t="inlineStr">
        <is>
          <t>Regular Plan Growth Option</t>
        </is>
      </c>
      <c r="B289" t="n">
        <v>17.1507</v>
      </c>
      <c r="C289" t="n">
        <v>17.0793</v>
      </c>
    </row>
    <row r="290">
      <c r="A290" t="inlineStr">
        <is>
          <t>Regular Plan IDCW Option</t>
        </is>
      </c>
      <c r="B290" t="n">
        <v>17.1499</v>
      </c>
      <c r="C290" t="n">
        <v>17.0786</v>
      </c>
    </row>
    <row r="292">
      <c r="A292" t="inlineStr">
        <is>
          <t xml:space="preserve">3. Total Dividend (Net) declared during the month </t>
        </is>
      </c>
      <c r="B292" s="34" t="inlineStr">
        <is>
          <t>NIL</t>
        </is>
      </c>
    </row>
    <row r="293">
      <c r="A293" t="inlineStr">
        <is>
          <t>4. Bonus was declared during the month</t>
        </is>
      </c>
      <c r="B293" s="34" t="inlineStr">
        <is>
          <t>NIL</t>
        </is>
      </c>
    </row>
    <row r="294" ht="29" customHeight="1">
      <c r="A294" s="48" t="inlineStr">
        <is>
          <t>5. Investment in Repo of Corporate Debt Securities during the month ended December 31, 2025</t>
        </is>
      </c>
      <c r="B294" s="34" t="inlineStr">
        <is>
          <t>NIL</t>
        </is>
      </c>
    </row>
    <row r="295" ht="29" customHeight="1">
      <c r="A295" s="48" t="inlineStr">
        <is>
          <t>6. Investment in foreign securities/ADRs/GDRs at the end of the month</t>
        </is>
      </c>
      <c r="B295" s="34" t="inlineStr">
        <is>
          <t>NIL</t>
        </is>
      </c>
    </row>
    <row r="296">
      <c r="A296" t="inlineStr">
        <is>
          <t>7. Portfolio Turnover Ratio</t>
        </is>
      </c>
      <c r="B296" s="51" t="n">
        <v>0.2239</v>
      </c>
    </row>
    <row r="297" ht="43.5" customHeight="1">
      <c r="A297" s="48" t="inlineStr">
        <is>
          <t>8. Total gross exposure to derivative instruments (excluding reversed positions) at the end of the month (Rs. in Lakhs)</t>
        </is>
      </c>
      <c r="B297" s="34" t="inlineStr">
        <is>
          <t>NIL</t>
        </is>
      </c>
    </row>
    <row r="298">
      <c r="B298" s="34" t="n"/>
    </row>
    <row r="299" ht="29" customHeight="1">
      <c r="A299" s="48" t="inlineStr">
        <is>
          <t>9. Margin Deposits includes Margin money placed on derivatives other than margin money placed with bank</t>
        </is>
      </c>
      <c r="B299" s="34" t="inlineStr">
        <is>
          <t>NIL</t>
        </is>
      </c>
    </row>
    <row r="300" ht="29" customHeight="1">
      <c r="A300" s="48" t="inlineStr">
        <is>
          <t>10. Value of investment made by other schemes under same management (Rs. In Lakhs)</t>
        </is>
      </c>
      <c r="B300" t="inlineStr">
        <is>
          <t>NIL</t>
        </is>
      </c>
    </row>
    <row r="301" ht="29" customHeight="1">
      <c r="A301" s="48" t="inlineStr">
        <is>
          <t>11. Number of instance of deviation In valuation of securities</t>
        </is>
      </c>
      <c r="B301" s="34" t="inlineStr">
        <is>
          <t>NIL</t>
        </is>
      </c>
    </row>
    <row r="302" ht="29" customHeight="1">
      <c r="A302" s="48" t="inlineStr">
        <is>
          <t>12. Total value and percentage of illiquid equity shares / securities</t>
        </is>
      </c>
      <c r="B302" s="34" t="inlineStr">
        <is>
          <t>NIL</t>
        </is>
      </c>
    </row>
    <row r="304" ht="70" customHeight="1">
      <c r="A304" s="76" t="inlineStr">
        <is>
          <t>Scheme Name</t>
        </is>
      </c>
      <c r="B304" s="76" t="inlineStr">
        <is>
          <t>Risk- O - Meter</t>
        </is>
      </c>
      <c r="C304" s="76" t="inlineStr">
        <is>
          <t>Benchmark of the Scheme</t>
        </is>
      </c>
      <c r="D304" s="76" t="inlineStr">
        <is>
          <t>Benchmark Risk-o-meter</t>
        </is>
      </c>
    </row>
    <row r="305" ht="70" customHeight="1">
      <c r="A305" s="76" t="inlineStr">
        <is>
          <t>Edelweiss NIFTY Large Mid Cap 250 Index Fund</t>
        </is>
      </c>
      <c r="B305" s="76" t="n"/>
      <c r="C305" s="76" t="inlineStr">
        <is>
          <t>Nifty LargeMidcap 250 Index - TRI</t>
        </is>
      </c>
      <c r="D305" s="76" t="n"/>
      <c r="E305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70.xml><?xml version="1.0" encoding="utf-8"?>
<worksheet xmlns="http://schemas.openxmlformats.org/spreadsheetml/2006/main">
  <sheetPr>
    <outlinePr summaryBelow="1" summaryRight="1"/>
    <pageSetUpPr/>
  </sheetPr>
  <dimension ref="A1:G44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SILVER ETF FUND AS ON DECEMBER 31, 2025</t>
        </is>
      </c>
    </row>
    <row r="2" ht="35" customHeight="1">
      <c r="A2" s="75" t="inlineStr">
        <is>
          <t>(An open ended exchange traded fund replicating/tracking domestic prices of Silver)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6" t="inlineStr">
        <is>
          <t>Equity &amp; Equity related</t>
        </is>
      </c>
      <c r="B7" s="30" t="n"/>
      <c r="C7" s="30" t="n"/>
      <c r="D7" s="13" t="n"/>
      <c r="E7" s="14" t="inlineStr">
        <is>
          <t>NIL</t>
        </is>
      </c>
      <c r="F7" s="15" t="inlineStr">
        <is>
          <t>NIL</t>
        </is>
      </c>
      <c r="G7" s="15" t="n"/>
    </row>
    <row r="8">
      <c r="A8" s="16" t="inlineStr">
        <is>
          <t>Others</t>
        </is>
      </c>
      <c r="B8" s="31" t="n"/>
      <c r="C8" s="31" t="n"/>
      <c r="D8" s="17" t="n"/>
      <c r="E8" s="41" t="n"/>
      <c r="F8" s="20" t="n"/>
      <c r="G8" s="15" t="n"/>
    </row>
    <row r="9">
      <c r="A9" s="16" t="inlineStr">
        <is>
          <t xml:space="preserve">a) Silver </t>
        </is>
      </c>
      <c r="B9" s="31" t="n"/>
      <c r="C9" s="31" t="n"/>
      <c r="D9" s="17" t="n"/>
      <c r="E9" s="41" t="n"/>
      <c r="F9" s="20" t="n"/>
      <c r="G9" s="15" t="n"/>
    </row>
    <row r="10">
      <c r="A10" s="64" t="inlineStr">
        <is>
          <t>Silver</t>
        </is>
      </c>
      <c r="B10" s="69" t="inlineStr">
        <is>
          <t>IDIA00500002</t>
        </is>
      </c>
      <c r="C10" s="31" t="n"/>
      <c r="D10" s="70" t="n">
        <v>48016.6415</v>
      </c>
      <c r="E10" s="41" t="n">
        <v>110175.1442546</v>
      </c>
      <c r="F10" s="20">
        <f>E10/E20</f>
        <v/>
      </c>
      <c r="G10" s="15" t="n"/>
    </row>
    <row r="11">
      <c r="A11" s="66" t="inlineStr">
        <is>
          <t>TOTAL</t>
        </is>
      </c>
      <c r="B11" s="67" t="n"/>
      <c r="C11" s="67" t="n"/>
      <c r="D11" s="68" t="n"/>
      <c r="E11" s="37">
        <f>SUM(E10)</f>
        <v/>
      </c>
      <c r="F11" s="20">
        <f>F10</f>
        <v/>
      </c>
      <c r="G11" s="15" t="n"/>
    </row>
    <row r="12">
      <c r="A12" s="12" t="n"/>
      <c r="B12" s="30" t="n"/>
      <c r="C12" s="30" t="n"/>
      <c r="D12" s="13" t="n"/>
      <c r="E12" s="14" t="n"/>
      <c r="F12" s="15" t="n"/>
      <c r="G12" s="15" t="n"/>
    </row>
    <row r="13">
      <c r="A13" s="16" t="inlineStr">
        <is>
          <t>TREPS / Reverse Repo</t>
        </is>
      </c>
      <c r="B13" s="30" t="n"/>
      <c r="C13" s="30" t="n"/>
      <c r="D13" s="13" t="n"/>
      <c r="E13" s="14" t="n"/>
      <c r="F13" s="15" t="n"/>
      <c r="G13" s="15" t="n"/>
    </row>
    <row r="14">
      <c r="A14" s="12" t="inlineStr">
        <is>
          <t>Clearing Corporation of India Ltd.</t>
        </is>
      </c>
      <c r="B14" s="30" t="n"/>
      <c r="C14" s="30" t="n"/>
      <c r="D14" s="13" t="n"/>
      <c r="E14" s="14" t="n">
        <v>78.98999999999999</v>
      </c>
      <c r="F14" s="15" t="n">
        <v>0.000705</v>
      </c>
      <c r="G14" s="15" t="n">
        <v>0.053335</v>
      </c>
    </row>
    <row r="15">
      <c r="A15" s="16" t="inlineStr">
        <is>
          <t>Sub Total</t>
        </is>
      </c>
      <c r="B15" s="31" t="n"/>
      <c r="C15" s="31" t="n"/>
      <c r="D15" s="17" t="n"/>
      <c r="E15" s="18" t="n">
        <v>78.98999999999999</v>
      </c>
      <c r="F15" s="19" t="n">
        <v>0.000705</v>
      </c>
      <c r="G15" s="20" t="n"/>
    </row>
    <row r="16">
      <c r="A16" s="12" t="n"/>
      <c r="B16" s="30" t="n"/>
      <c r="C16" s="30" t="n"/>
      <c r="D16" s="13" t="n"/>
      <c r="E16" s="14" t="n"/>
      <c r="F16" s="15" t="n"/>
      <c r="G16" s="15" t="n"/>
    </row>
    <row r="17">
      <c r="A17" s="21" t="inlineStr">
        <is>
          <t>TOTAL</t>
        </is>
      </c>
      <c r="B17" s="32" t="n"/>
      <c r="C17" s="32" t="n"/>
      <c r="D17" s="22" t="n"/>
      <c r="E17" s="18" t="n">
        <v>78.98999999999999</v>
      </c>
      <c r="F17" s="19" t="n">
        <v>0.000705</v>
      </c>
      <c r="G17" s="20" t="n"/>
    </row>
    <row r="18">
      <c r="A18" s="12" t="inlineStr">
        <is>
          <t>Accrued Interest</t>
        </is>
      </c>
      <c r="B18" s="30" t="n"/>
      <c r="C18" s="30" t="n"/>
      <c r="D18" s="13" t="n"/>
      <c r="E18" s="14" t="n">
        <v>0.0115421</v>
      </c>
      <c r="F18" s="15" t="n">
        <v>0</v>
      </c>
      <c r="G18" s="15" t="n"/>
    </row>
    <row r="19">
      <c r="A19" s="12" t="inlineStr">
        <is>
          <t>Net Receivables/(Payables)</t>
        </is>
      </c>
      <c r="B19" s="30" t="n"/>
      <c r="C19" s="30" t="n"/>
      <c r="D19" s="13" t="n"/>
      <c r="E19" s="14" t="n">
        <v>1723.3884579</v>
      </c>
      <c r="F19" s="15" t="n">
        <v>0.0154</v>
      </c>
      <c r="G19" s="15" t="n">
        <v>0.053335</v>
      </c>
    </row>
    <row r="20">
      <c r="A20" s="25" t="inlineStr">
        <is>
          <t>GRAND TOTAL</t>
        </is>
      </c>
      <c r="B20" s="33" t="n"/>
      <c r="C20" s="33" t="n"/>
      <c r="D20" s="26" t="n"/>
      <c r="E20" s="27" t="n">
        <v>111977.53</v>
      </c>
      <c r="F20" s="28" t="n">
        <v>1</v>
      </c>
      <c r="G20" s="28" t="n"/>
    </row>
    <row r="21">
      <c r="E21" s="65" t="n"/>
    </row>
    <row r="25">
      <c r="A25" s="74" t="inlineStr">
        <is>
          <t>Notes:</t>
        </is>
      </c>
    </row>
    <row r="26">
      <c r="A26" s="48" t="inlineStr">
        <is>
          <t>1. Security in default beyond its maturiy date</t>
        </is>
      </c>
      <c r="B26" s="34" t="inlineStr">
        <is>
          <t>NIL</t>
        </is>
      </c>
    </row>
    <row r="27">
      <c r="A27" t="inlineStr">
        <is>
          <t>2. NAV at the beginning of the period (Rs. per unit)</t>
        </is>
      </c>
    </row>
    <row r="28">
      <c r="A28" t="inlineStr">
        <is>
          <t>Plan /option (Face Value 10)</t>
        </is>
      </c>
      <c r="B28" t="inlineStr">
        <is>
          <t>As on</t>
        </is>
      </c>
      <c r="C28" t="inlineStr">
        <is>
          <t>As on</t>
        </is>
      </c>
    </row>
    <row r="29">
      <c r="B29" s="49" t="n">
        <v>45989</v>
      </c>
      <c r="C29" s="49" t="n">
        <v>46022</v>
      </c>
    </row>
    <row r="30">
      <c r="A30" t="inlineStr">
        <is>
          <t>Regular Plan  Growth Option</t>
        </is>
      </c>
      <c r="B30" t="n">
        <v>163.9247</v>
      </c>
      <c r="C30" t="n">
        <v>227.8418</v>
      </c>
    </row>
    <row r="32">
      <c r="A32" t="inlineStr">
        <is>
          <t xml:space="preserve">3. Total Dividend (Net) declared during the month </t>
        </is>
      </c>
      <c r="B32" s="34" t="inlineStr">
        <is>
          <t>NIL</t>
        </is>
      </c>
    </row>
    <row r="33">
      <c r="A33" t="inlineStr">
        <is>
          <t>4. Bonus was declared during the month</t>
        </is>
      </c>
      <c r="B33" s="34" t="inlineStr">
        <is>
          <t>NIL</t>
        </is>
      </c>
    </row>
    <row r="34" ht="29" customHeight="1">
      <c r="A34" s="48" t="inlineStr">
        <is>
          <t>5. Investment in Repo of Corporate Debt Securities during the month ended December 31, 2025</t>
        </is>
      </c>
      <c r="B34" s="34" t="inlineStr">
        <is>
          <t>NIL</t>
        </is>
      </c>
    </row>
    <row r="35" ht="29" customHeight="1">
      <c r="A35" s="48" t="inlineStr">
        <is>
          <t>6. Investment in foreign securities/ADRs/GDRs at the end of the month</t>
        </is>
      </c>
      <c r="B35" s="34" t="inlineStr">
        <is>
          <t>NIL</t>
        </is>
      </c>
    </row>
    <row r="36" ht="43.5" customHeight="1">
      <c r="A36" s="48" t="inlineStr">
        <is>
          <t>8. Total gross exposure to derivative instruments (excluding reversed positions) at the end of the month (Rs. in Lakhs)</t>
        </is>
      </c>
      <c r="B36" s="34" t="inlineStr">
        <is>
          <t>NIL</t>
        </is>
      </c>
    </row>
    <row r="37">
      <c r="B37" s="34" t="n"/>
    </row>
    <row r="38" ht="29" customHeight="1">
      <c r="A38" s="48" t="inlineStr">
        <is>
          <t>9. Margin Deposits includes Margin money placed on derivatives other than margin money placed with bank</t>
        </is>
      </c>
      <c r="B38" s="34" t="inlineStr">
        <is>
          <t>NIL</t>
        </is>
      </c>
    </row>
    <row r="39" ht="29" customHeight="1">
      <c r="A39" s="48" t="inlineStr">
        <is>
          <t>10. Value of investment made by other schemes under same management (Rs. In Lakhs)</t>
        </is>
      </c>
      <c r="B39" t="n">
        <v>108141.55</v>
      </c>
    </row>
    <row r="40" ht="29" customHeight="1">
      <c r="A40" s="48" t="inlineStr">
        <is>
          <t>11. Number of instance of deviation In valuation of securities</t>
        </is>
      </c>
      <c r="B40" s="34" t="inlineStr">
        <is>
          <t>NIL</t>
        </is>
      </c>
    </row>
    <row r="41" ht="29" customHeight="1">
      <c r="A41" s="48" t="inlineStr">
        <is>
          <t>12. Total value and percentage of illiquid equity shares / securities</t>
        </is>
      </c>
      <c r="B41" s="34" t="inlineStr">
        <is>
          <t>NIL</t>
        </is>
      </c>
    </row>
    <row r="43" ht="70" customHeight="1">
      <c r="A43" s="76" t="inlineStr">
        <is>
          <t>Scheme Name</t>
        </is>
      </c>
      <c r="B43" s="76" t="inlineStr">
        <is>
          <t>Risk- O - Meter</t>
        </is>
      </c>
      <c r="C43" s="76" t="inlineStr">
        <is>
          <t>Benchmark of the Scheme</t>
        </is>
      </c>
      <c r="D43" s="76" t="inlineStr">
        <is>
          <t>Benchmark Risk-o-meter</t>
        </is>
      </c>
    </row>
    <row r="44" ht="70" customHeight="1">
      <c r="A44" s="76" t="inlineStr">
        <is>
          <t>Edelweiss Silver ETF</t>
        </is>
      </c>
      <c r="B44" s="76" t="n"/>
      <c r="C44" s="76" t="inlineStr">
        <is>
          <t>Domestic prices of Silver</t>
        </is>
      </c>
      <c r="D44" s="76" t="n"/>
      <c r="E44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63"/>
  <sheetViews>
    <sheetView showGridLines="0" workbookViewId="0">
      <pane ySplit="4" topLeftCell="A40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bestFit="1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MULTI ASSET OMNI FUND OF FUND AS ON DECEMBER 31, 2025</t>
        </is>
      </c>
    </row>
    <row r="2" ht="35" customHeight="1">
      <c r="A2" s="75" t="inlineStr">
        <is>
          <t>(An open-ended fund of funds scheme investing in equity-oriented schemes, debt-oriented schemes and Gold &amp; Silver ETFs)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2" t="n"/>
      <c r="B7" s="30" t="n"/>
      <c r="C7" s="30" t="n"/>
      <c r="D7" s="13" t="n"/>
      <c r="E7" s="14" t="n"/>
      <c r="F7" s="15" t="n"/>
      <c r="G7" s="15" t="n"/>
    </row>
    <row r="8">
      <c r="A8" s="16" t="inlineStr">
        <is>
          <t>Investment in Mutual fund</t>
        </is>
      </c>
      <c r="B8" s="30" t="n"/>
      <c r="C8" s="30" t="n"/>
      <c r="D8" s="13" t="n"/>
      <c r="E8" s="14" t="n"/>
      <c r="F8" s="15" t="n"/>
      <c r="G8" s="15" t="n"/>
    </row>
    <row r="9">
      <c r="A9" s="12" t="inlineStr">
        <is>
          <t>EDELWEISS NIFTY LARGEMIDCAP 250 ETF</t>
        </is>
      </c>
      <c r="B9" s="30" t="inlineStr">
        <is>
          <t>INF754K01VV4</t>
        </is>
      </c>
      <c r="C9" s="30" t="n"/>
      <c r="D9" s="13" t="n">
        <v>55897770.0002</v>
      </c>
      <c r="E9" s="14" t="n">
        <v>9407.59</v>
      </c>
      <c r="F9" s="15" t="n">
        <v>0.2738</v>
      </c>
      <c r="G9" s="15" t="n"/>
    </row>
    <row r="10">
      <c r="A10" s="12" t="inlineStr">
        <is>
          <t>EDELWEISS SILVER ETF</t>
        </is>
      </c>
      <c r="B10" s="30" t="inlineStr">
        <is>
          <t>INF754K01SF3</t>
        </is>
      </c>
      <c r="C10" s="30" t="n"/>
      <c r="D10" s="13" t="n">
        <v>1617500</v>
      </c>
      <c r="E10" s="14" t="n">
        <v>3692.75</v>
      </c>
      <c r="F10" s="15" t="n">
        <v>0.1075</v>
      </c>
      <c r="G10" s="15" t="n"/>
    </row>
    <row r="11">
      <c r="A11" s="12" t="inlineStr">
        <is>
          <t>EDELWEISS GOLD ETF</t>
        </is>
      </c>
      <c r="B11" s="30" t="inlineStr">
        <is>
          <t>INF754K01SE6</t>
        </is>
      </c>
      <c r="C11" s="30" t="n"/>
      <c r="D11" s="13" t="n">
        <v>2502000</v>
      </c>
      <c r="E11" s="14" t="n">
        <v>3330.16</v>
      </c>
      <c r="F11" s="15" t="n">
        <v>0.0969</v>
      </c>
      <c r="G11" s="15" t="n"/>
    </row>
    <row r="12">
      <c r="A12" s="12" t="inlineStr">
        <is>
          <t>EDELWEISS NIFTY BANK ETF</t>
        </is>
      </c>
      <c r="B12" s="30" t="inlineStr">
        <is>
          <t>INF754K01TE4</t>
        </is>
      </c>
      <c r="C12" s="30" t="n"/>
      <c r="D12" s="13" t="n">
        <v>1060463</v>
      </c>
      <c r="E12" s="14" t="n">
        <v>634.48</v>
      </c>
      <c r="F12" s="15" t="n">
        <v>0.0185</v>
      </c>
      <c r="G12" s="15" t="n"/>
    </row>
    <row r="13">
      <c r="A13" s="16" t="inlineStr">
        <is>
          <t>Sub Total</t>
        </is>
      </c>
      <c r="B13" s="31" t="n"/>
      <c r="C13" s="31" t="n"/>
      <c r="D13" s="17" t="n"/>
      <c r="E13" s="18" t="n">
        <v>17064.98</v>
      </c>
      <c r="F13" s="19" t="n">
        <v>0.4967</v>
      </c>
      <c r="G13" s="20" t="n"/>
    </row>
    <row r="14">
      <c r="A14" s="12" t="n"/>
      <c r="B14" s="30" t="n"/>
      <c r="C14" s="30" t="n"/>
      <c r="D14" s="13" t="n"/>
      <c r="E14" s="14" t="n"/>
      <c r="F14" s="15" t="n"/>
      <c r="G14" s="15" t="n"/>
    </row>
    <row r="15">
      <c r="A15" s="21" t="inlineStr">
        <is>
          <t>TOTAL</t>
        </is>
      </c>
      <c r="B15" s="32" t="n"/>
      <c r="C15" s="32" t="n"/>
      <c r="D15" s="22" t="n"/>
      <c r="E15" s="18" t="n">
        <v>17064.98</v>
      </c>
      <c r="F15" s="19" t="n">
        <v>0.4967</v>
      </c>
      <c r="G15" s="20" t="n"/>
    </row>
    <row r="16">
      <c r="A16" s="12" t="n"/>
      <c r="B16" s="30" t="n"/>
      <c r="C16" s="30" t="n"/>
      <c r="D16" s="13" t="n"/>
      <c r="E16" s="14" t="n"/>
      <c r="F16" s="15" t="n"/>
      <c r="G16" s="15" t="n"/>
    </row>
    <row r="17">
      <c r="A17" s="16" t="inlineStr">
        <is>
          <t>Investment in Mutual fund</t>
        </is>
      </c>
      <c r="B17" s="30" t="n"/>
      <c r="C17" s="30" t="n"/>
      <c r="D17" s="13" t="n"/>
      <c r="E17" s="14" t="n"/>
      <c r="F17" s="15" t="n"/>
      <c r="G17" s="15" t="n"/>
    </row>
    <row r="18">
      <c r="A18" s="12" t="inlineStr">
        <is>
          <t>EDELWEISS BANKING &amp; PSU DEBT FD-DR PL-GR</t>
        </is>
      </c>
      <c r="B18" s="30" t="inlineStr">
        <is>
          <t>INF843K01FC8</t>
        </is>
      </c>
      <c r="C18" s="30" t="n"/>
      <c r="D18" s="13" t="n">
        <v>13853194.8037</v>
      </c>
      <c r="E18" s="14" t="n">
        <v>3634.09</v>
      </c>
      <c r="F18" s="15" t="n">
        <v>0.1057</v>
      </c>
      <c r="G18" s="15" t="n"/>
    </row>
    <row r="19">
      <c r="A19" s="12" t="inlineStr">
        <is>
          <t>EDELWEISS LARGE CAP FUND-DR PLAN-GROWTH</t>
        </is>
      </c>
      <c r="B19" s="30" t="inlineStr">
        <is>
          <t>INF754K01BW4</t>
        </is>
      </c>
      <c r="C19" s="30" t="n"/>
      <c r="D19" s="13" t="n">
        <v>3368741.6949</v>
      </c>
      <c r="E19" s="14" t="n">
        <v>3389.63</v>
      </c>
      <c r="F19" s="15" t="n">
        <v>0.09859999999999999</v>
      </c>
      <c r="G19" s="15" t="n"/>
    </row>
    <row r="20">
      <c r="A20" s="12" t="inlineStr">
        <is>
          <t>EDELWEISS FOCUSED FUND-DIRECT PL-GROWTH</t>
        </is>
      </c>
      <c r="B20" s="30" t="inlineStr">
        <is>
          <t>INF754K01OP1</t>
        </is>
      </c>
      <c r="C20" s="30" t="n"/>
      <c r="D20" s="13" t="n">
        <v>18791413.1907</v>
      </c>
      <c r="E20" s="14" t="n">
        <v>3368.17</v>
      </c>
      <c r="F20" s="15" t="n">
        <v>0.098</v>
      </c>
      <c r="G20" s="15" t="n"/>
    </row>
    <row r="21">
      <c r="A21" s="12" t="inlineStr">
        <is>
          <t>EDELWEISS LARGE &amp; MID CAP FUND-DR PL-GR</t>
        </is>
      </c>
      <c r="B21" s="30" t="inlineStr">
        <is>
          <t>INF843K01AL0</t>
        </is>
      </c>
      <c r="C21" s="30" t="n"/>
      <c r="D21" s="13" t="n">
        <v>1592446.13</v>
      </c>
      <c r="E21" s="14" t="n">
        <v>1701.45</v>
      </c>
      <c r="F21" s="15" t="n">
        <v>0.0495</v>
      </c>
      <c r="G21" s="15" t="n"/>
    </row>
    <row r="22">
      <c r="A22" s="12" t="inlineStr">
        <is>
          <t>EDELWEISS RECENT LISTED IPO FD DR PL GR</t>
        </is>
      </c>
      <c r="B22" s="30" t="inlineStr">
        <is>
          <t>INF754K01ML4</t>
        </is>
      </c>
      <c r="C22" s="30" t="n"/>
      <c r="D22" s="13" t="n">
        <v>5780692.7648</v>
      </c>
      <c r="E22" s="14" t="n">
        <v>1683.4</v>
      </c>
      <c r="F22" s="15" t="n">
        <v>0.049</v>
      </c>
      <c r="G22" s="15" t="n"/>
    </row>
    <row r="23">
      <c r="A23" s="12" t="inlineStr">
        <is>
          <t>EDELWEISS CONSUMPTION FUND-DR-GROWTH</t>
        </is>
      </c>
      <c r="B23" s="30" t="inlineStr">
        <is>
          <t>INF754K01TY2</t>
        </is>
      </c>
      <c r="C23" s="30" t="n"/>
      <c r="D23" s="13" t="n">
        <v>14379704.6278</v>
      </c>
      <c r="E23" s="14" t="n">
        <v>1677.94</v>
      </c>
      <c r="F23" s="15" t="n">
        <v>0.0488</v>
      </c>
      <c r="G23" s="15" t="n"/>
    </row>
    <row r="24">
      <c r="A24" s="12" t="inlineStr">
        <is>
          <t>EDELWEISS TECHNOLOGY FUND-DR PL-GROWTH</t>
        </is>
      </c>
      <c r="B24" s="30" t="inlineStr">
        <is>
          <t>INF754K01SK3</t>
        </is>
      </c>
      <c r="C24" s="30" t="n"/>
      <c r="D24" s="13" t="n">
        <v>12960406.375</v>
      </c>
      <c r="E24" s="14" t="n">
        <v>1640.84</v>
      </c>
      <c r="F24" s="15" t="n">
        <v>0.0477</v>
      </c>
      <c r="G24" s="15" t="n"/>
    </row>
    <row r="25">
      <c r="A25" s="12" t="n"/>
      <c r="B25" s="30" t="n"/>
      <c r="C25" s="30" t="n"/>
      <c r="D25" s="13" t="n"/>
      <c r="E25" s="14" t="n"/>
      <c r="F25" s="15" t="n"/>
      <c r="G25" s="15" t="n"/>
    </row>
    <row r="26">
      <c r="A26" s="21" t="inlineStr">
        <is>
          <t>TOTAL</t>
        </is>
      </c>
      <c r="B26" s="32" t="n"/>
      <c r="C26" s="32" t="n"/>
      <c r="D26" s="22" t="n"/>
      <c r="E26" s="18" t="n">
        <v>17095.52</v>
      </c>
      <c r="F26" s="19" t="n">
        <v>0.4973</v>
      </c>
      <c r="G26" s="20" t="n"/>
    </row>
    <row r="27">
      <c r="A27" s="12" t="n"/>
      <c r="B27" s="30" t="n"/>
      <c r="C27" s="30" t="n"/>
      <c r="D27" s="13" t="n"/>
      <c r="E27" s="14" t="n"/>
      <c r="F27" s="15" t="n"/>
      <c r="G27" s="15" t="n"/>
    </row>
    <row r="28">
      <c r="A28" s="16" t="inlineStr">
        <is>
          <t>TREPS / Reverse Repo</t>
        </is>
      </c>
      <c r="B28" s="30" t="n"/>
      <c r="C28" s="30" t="n"/>
      <c r="D28" s="13" t="n"/>
      <c r="E28" s="14" t="n"/>
      <c r="F28" s="15" t="n"/>
      <c r="G28" s="15" t="n"/>
    </row>
    <row r="29">
      <c r="A29" s="12" t="inlineStr">
        <is>
          <t>Clearing Corporation of India Ltd.</t>
        </is>
      </c>
      <c r="B29" s="30" t="n"/>
      <c r="C29" s="30" t="n"/>
      <c r="D29" s="13" t="n"/>
      <c r="E29" s="14" t="n">
        <v>795.88</v>
      </c>
      <c r="F29" s="15" t="n">
        <v>0.0232</v>
      </c>
      <c r="G29" s="15" t="n">
        <v>0.053335</v>
      </c>
    </row>
    <row r="30">
      <c r="A30" s="16" t="inlineStr">
        <is>
          <t>Sub Total</t>
        </is>
      </c>
      <c r="B30" s="31" t="n"/>
      <c r="C30" s="31" t="n"/>
      <c r="D30" s="17" t="n"/>
      <c r="E30" s="18" t="n">
        <v>795.88</v>
      </c>
      <c r="F30" s="19" t="n">
        <v>0.0232</v>
      </c>
      <c r="G30" s="20" t="n"/>
    </row>
    <row r="31">
      <c r="A31" s="12" t="n"/>
      <c r="B31" s="30" t="n"/>
      <c r="C31" s="30" t="n"/>
      <c r="D31" s="13" t="n"/>
      <c r="E31" s="14" t="n"/>
      <c r="F31" s="15" t="n"/>
      <c r="G31" s="15" t="n"/>
    </row>
    <row r="32">
      <c r="A32" s="21" t="inlineStr">
        <is>
          <t>TOTAL</t>
        </is>
      </c>
      <c r="B32" s="32" t="n"/>
      <c r="C32" s="32" t="n"/>
      <c r="D32" s="22" t="n"/>
      <c r="E32" s="18" t="n">
        <v>795.88</v>
      </c>
      <c r="F32" s="19" t="n">
        <v>0.0232</v>
      </c>
      <c r="G32" s="20" t="n"/>
    </row>
    <row r="33">
      <c r="A33" s="12" t="inlineStr">
        <is>
          <t>Accrued Interest</t>
        </is>
      </c>
      <c r="B33" s="30" t="n"/>
      <c r="C33" s="30" t="n"/>
      <c r="D33" s="13" t="n"/>
      <c r="E33" s="14" t="n">
        <v>0.1162971</v>
      </c>
      <c r="F33" s="15" t="n">
        <v>3e-06</v>
      </c>
      <c r="G33" s="15" t="n"/>
    </row>
    <row r="34">
      <c r="A34" s="12" t="inlineStr">
        <is>
          <t>Net Receivables/(Payables)</t>
        </is>
      </c>
      <c r="B34" s="30" t="n"/>
      <c r="C34" s="30" t="n"/>
      <c r="D34" s="13" t="n"/>
      <c r="E34" s="23" t="n">
        <v>-591.0262971</v>
      </c>
      <c r="F34" s="24" t="n">
        <v>-0.017203</v>
      </c>
      <c r="G34" s="15" t="n">
        <v>0.053335</v>
      </c>
    </row>
    <row r="35">
      <c r="A35" s="25" t="inlineStr">
        <is>
          <t>GRAND TOTAL</t>
        </is>
      </c>
      <c r="B35" s="33" t="n"/>
      <c r="C35" s="33" t="n"/>
      <c r="D35" s="26" t="n"/>
      <c r="E35" s="27" t="n">
        <v>34365.47</v>
      </c>
      <c r="F35" s="28" t="n">
        <v>1</v>
      </c>
      <c r="G35" s="28" t="n"/>
    </row>
    <row r="40">
      <c r="A40" s="74" t="inlineStr">
        <is>
          <t>Notes:</t>
        </is>
      </c>
    </row>
    <row r="41">
      <c r="A41" s="48" t="inlineStr">
        <is>
          <t>1. Security in default beyond its maturiy date</t>
        </is>
      </c>
      <c r="B41" s="34" t="inlineStr">
        <is>
          <t>NIL</t>
        </is>
      </c>
    </row>
    <row r="42">
      <c r="A42" t="inlineStr">
        <is>
          <t>2. NAV at the beginning of the period (Rs. per unit)</t>
        </is>
      </c>
    </row>
    <row r="43">
      <c r="A43" t="inlineStr">
        <is>
          <t>Plan /option (Face Value 10)</t>
        </is>
      </c>
      <c r="B43" t="inlineStr">
        <is>
          <t>As on</t>
        </is>
      </c>
      <c r="C43" t="inlineStr">
        <is>
          <t>As on</t>
        </is>
      </c>
    </row>
    <row r="44">
      <c r="B44" s="49" t="n">
        <v>45989</v>
      </c>
      <c r="C44" s="49" t="n">
        <v>46022</v>
      </c>
    </row>
    <row r="45">
      <c r="A45" t="inlineStr">
        <is>
          <t>Direct Plan  Growth Option</t>
        </is>
      </c>
      <c r="B45" t="n">
        <v>10.871</v>
      </c>
      <c r="C45" t="n">
        <v>11.3124</v>
      </c>
    </row>
    <row r="46">
      <c r="A46" t="inlineStr">
        <is>
          <t>Direct Plan IDCW Option</t>
        </is>
      </c>
      <c r="B46" t="n">
        <v>10.871</v>
      </c>
      <c r="C46" t="n">
        <v>11.3124</v>
      </c>
    </row>
    <row r="47">
      <c r="A47" t="inlineStr">
        <is>
          <t>Regular Plan  Growth Option</t>
        </is>
      </c>
      <c r="B47" t="n">
        <v>10.8353</v>
      </c>
      <c r="C47" t="n">
        <v>11.2615</v>
      </c>
    </row>
    <row r="48">
      <c r="A48" t="inlineStr">
        <is>
          <t>Regular Plan IDCW Option</t>
        </is>
      </c>
      <c r="B48" t="n">
        <v>10.8353</v>
      </c>
      <c r="C48" t="n">
        <v>11.2615</v>
      </c>
    </row>
    <row r="50">
      <c r="A50" t="inlineStr">
        <is>
          <t xml:space="preserve">3. Total Dividend (Net) declared during the month </t>
        </is>
      </c>
      <c r="B50" s="34" t="inlineStr">
        <is>
          <t>NIL</t>
        </is>
      </c>
    </row>
    <row r="51">
      <c r="A51" t="inlineStr">
        <is>
          <t>4. Bonus was declared during the month</t>
        </is>
      </c>
      <c r="B51" s="34" t="inlineStr">
        <is>
          <t>NIL</t>
        </is>
      </c>
    </row>
    <row r="52" ht="29" customHeight="1">
      <c r="A52" s="48" t="inlineStr">
        <is>
          <t>5. Investment in Repo of Corporate Debt Securities during the month ended December 31, 2025</t>
        </is>
      </c>
      <c r="B52" s="34" t="inlineStr">
        <is>
          <t>NIL</t>
        </is>
      </c>
    </row>
    <row r="53" ht="29" customHeight="1">
      <c r="A53" s="48" t="inlineStr">
        <is>
          <t>6. Investment in foreign securities/ADRs/GDRs at the end of the month</t>
        </is>
      </c>
      <c r="B53" s="34" t="inlineStr">
        <is>
          <t>NIL</t>
        </is>
      </c>
    </row>
    <row r="54">
      <c r="A54" t="inlineStr">
        <is>
          <t>7. Portfolio Turnover Ratio</t>
        </is>
      </c>
      <c r="B54" s="51" t="n">
        <v>0.0588</v>
      </c>
    </row>
    <row r="55" ht="43.5" customHeight="1">
      <c r="A55" s="48" t="inlineStr">
        <is>
          <t>7. Total gross exposure to derivative instruments (excluding reversed positions) at the end of the month (Rs. in Lakhs)</t>
        </is>
      </c>
      <c r="B55" s="34" t="inlineStr">
        <is>
          <t>NIL</t>
        </is>
      </c>
    </row>
    <row r="56">
      <c r="B56" s="34" t="n"/>
    </row>
    <row r="57" ht="29" customHeight="1">
      <c r="A57" s="48" t="inlineStr">
        <is>
          <t>8. Margin Deposits includes Margin money placed on derivatives other than margin money placed with bank</t>
        </is>
      </c>
      <c r="B57" s="34" t="inlineStr">
        <is>
          <t>NIL</t>
        </is>
      </c>
    </row>
    <row r="58" ht="29" customHeight="1">
      <c r="A58" s="48" t="inlineStr">
        <is>
          <t>9. Value of investment made by other schemes under same management (Rs. In Lakhs)</t>
        </is>
      </c>
      <c r="B58" t="inlineStr">
        <is>
          <t>NIL</t>
        </is>
      </c>
    </row>
    <row r="59" ht="29" customHeight="1">
      <c r="A59" s="48" t="inlineStr">
        <is>
          <t>10. Number of instance of deviation In valuation of securities</t>
        </is>
      </c>
      <c r="B59" s="34" t="inlineStr">
        <is>
          <t>NIL</t>
        </is>
      </c>
    </row>
    <row r="60" ht="29" customHeight="1">
      <c r="A60" s="48" t="inlineStr">
        <is>
          <t>11. Total value and percentage of illiquid equity shares / securities</t>
        </is>
      </c>
      <c r="B60" s="34" t="inlineStr">
        <is>
          <t>NIL</t>
        </is>
      </c>
    </row>
    <row r="62" ht="70" customHeight="1">
      <c r="A62" s="76" t="inlineStr">
        <is>
          <t>Scheme Name</t>
        </is>
      </c>
      <c r="B62" s="76" t="inlineStr">
        <is>
          <t>Risk- O - Meter</t>
        </is>
      </c>
      <c r="C62" s="76" t="inlineStr">
        <is>
          <t>Benchmark of the Scheme</t>
        </is>
      </c>
      <c r="D62" s="76" t="inlineStr">
        <is>
          <t>Benchmark Risk-o-meter</t>
        </is>
      </c>
    </row>
    <row r="63" ht="70" customHeight="1">
      <c r="A63" s="76" t="inlineStr">
        <is>
          <t>Edelweiss Multi Asset Omni Fund of Fund</t>
        </is>
      </c>
      <c r="B63" s="76" t="n"/>
      <c r="C63" s="76" t="inlineStr">
        <is>
          <t>65% Nifty500 TRI + 15% Crisil Composite Bond Index + 10% Domestic Gold Price + 10% Domestic Silver Price</t>
        </is>
      </c>
      <c r="D63" s="76" t="n"/>
      <c r="E63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49"/>
  <sheetViews>
    <sheetView showGridLines="0" workbookViewId="0">
      <pane ySplit="4" topLeftCell="A5" activePane="bottomLeft" state="frozen"/>
      <selection activeCell="A1" sqref="A1:B1"/>
      <selection pane="bottomLeft" activeCell="A1" sqref="A1:B1"/>
    </sheetView>
  </sheetViews>
  <sheetFormatPr baseColWidth="8" defaultRowHeight="14.5"/>
  <cols>
    <col width="50.54296875" customWidth="1" min="1" max="1"/>
    <col width="22" customWidth="1" min="2" max="2"/>
    <col width="26.7265625" customWidth="1" min="3" max="3"/>
    <col width="22" customWidth="1" min="4" max="4"/>
    <col width="16.453125" customWidth="1" min="5" max="5"/>
    <col width="22" customWidth="1" min="6" max="6"/>
    <col width="6.1796875" bestFit="1" customWidth="1" style="2" min="7" max="7"/>
    <col width="70.26953125" bestFit="1" customWidth="1" min="11" max="11"/>
    <col width="10.81640625" bestFit="1" customWidth="1" min="12" max="12"/>
    <col width="10.54296875" bestFit="1" customWidth="1" min="13" max="13"/>
    <col width="12" bestFit="1" customWidth="1" min="14" max="14"/>
    <col width="12.54296875" customWidth="1" min="15" max="15"/>
  </cols>
  <sheetData>
    <row r="1" ht="36.75" customHeight="1">
      <c r="A1" s="75" t="inlineStr">
        <is>
          <t>PORTFOLIO STATEMENT OF EDELWEISS GOLD AND SILVER ETF FOF AS ON DECEMBER 31, 2025</t>
        </is>
      </c>
    </row>
    <row r="2" ht="35" customHeight="1">
      <c r="A2" s="75" t="inlineStr">
        <is>
          <t>(An open-ended fund of funds scheme investing in units of Gold ETF and Silver ETF)</t>
        </is>
      </c>
    </row>
    <row r="4" ht="48" customHeight="1">
      <c r="A4" s="3" t="inlineStr">
        <is>
          <t>Name of the Instrument</t>
        </is>
      </c>
      <c r="B4" s="3" t="inlineStr">
        <is>
          <t>ISIN</t>
        </is>
      </c>
      <c r="C4" s="3" t="inlineStr">
        <is>
          <t>Rating/Industry</t>
        </is>
      </c>
      <c r="D4" s="4" t="inlineStr">
        <is>
          <t>Quantity</t>
        </is>
      </c>
      <c r="E4" s="5" t="inlineStr">
        <is>
          <t>Market/Fair Value(Rs. In Lacs)</t>
        </is>
      </c>
      <c r="F4" s="5" t="inlineStr">
        <is>
          <t>% to Net Assets</t>
        </is>
      </c>
      <c r="G4" s="6" t="inlineStr">
        <is>
          <t>YIELD</t>
        </is>
      </c>
    </row>
    <row r="5">
      <c r="A5" s="7" t="n"/>
      <c r="B5" s="29" t="n"/>
      <c r="C5" s="29" t="n"/>
      <c r="D5" s="8" t="n"/>
      <c r="E5" s="9" t="n"/>
      <c r="F5" s="10" t="n"/>
      <c r="G5" s="11" t="n"/>
    </row>
    <row r="6">
      <c r="A6" s="12" t="n"/>
      <c r="B6" s="30" t="n"/>
      <c r="C6" s="30" t="n"/>
      <c r="D6" s="13" t="n"/>
      <c r="E6" s="14" t="n"/>
      <c r="F6" s="15" t="n"/>
      <c r="G6" s="15" t="n"/>
    </row>
    <row r="7">
      <c r="A7" s="12" t="n"/>
      <c r="B7" s="30" t="n"/>
      <c r="C7" s="30" t="n"/>
      <c r="D7" s="13" t="n"/>
      <c r="E7" s="14" t="n"/>
      <c r="F7" s="15" t="n"/>
      <c r="G7" s="15" t="n"/>
    </row>
    <row r="8">
      <c r="A8" s="16" t="inlineStr">
        <is>
          <t>Investment in Mutual fund</t>
        </is>
      </c>
      <c r="B8" s="30" t="n"/>
      <c r="C8" s="30" t="n"/>
      <c r="D8" s="13" t="n"/>
      <c r="E8" s="14" t="n"/>
      <c r="F8" s="15" t="n"/>
      <c r="G8" s="15" t="n"/>
    </row>
    <row r="9">
      <c r="A9" s="12" t="inlineStr">
        <is>
          <t>EDELWEISS SILVER ETF</t>
        </is>
      </c>
      <c r="B9" s="30" t="inlineStr">
        <is>
          <t>INF754K01SF3</t>
        </is>
      </c>
      <c r="C9" s="30" t="n"/>
      <c r="D9" s="13" t="n">
        <v>42930680</v>
      </c>
      <c r="E9" s="14" t="n">
        <v>98010.74000000001</v>
      </c>
      <c r="F9" s="15" t="n">
        <v>0.505</v>
      </c>
      <c r="G9" s="15" t="n"/>
    </row>
    <row r="10">
      <c r="A10" s="12" t="inlineStr">
        <is>
          <t>EDELWEISS GOLD ETF</t>
        </is>
      </c>
      <c r="B10" s="30" t="inlineStr">
        <is>
          <t>INF754K01SE6</t>
        </is>
      </c>
      <c r="C10" s="30" t="n"/>
      <c r="D10" s="13" t="n">
        <v>73071643</v>
      </c>
      <c r="E10" s="14" t="n">
        <v>97258.36</v>
      </c>
      <c r="F10" s="15" t="n">
        <v>0.5011</v>
      </c>
      <c r="G10" s="15" t="n"/>
    </row>
    <row r="11">
      <c r="A11" s="16" t="inlineStr">
        <is>
          <t>Sub Total</t>
        </is>
      </c>
      <c r="B11" s="31" t="n"/>
      <c r="C11" s="31" t="n"/>
      <c r="D11" s="17" t="n"/>
      <c r="E11" s="18" t="n">
        <v>195269.1</v>
      </c>
      <c r="F11" s="19" t="n">
        <v>1.0061</v>
      </c>
      <c r="G11" s="20" t="n"/>
    </row>
    <row r="12">
      <c r="A12" s="12" t="n"/>
      <c r="B12" s="30" t="n"/>
      <c r="C12" s="30" t="n"/>
      <c r="D12" s="13" t="n"/>
      <c r="E12" s="14" t="n"/>
      <c r="F12" s="15" t="n"/>
      <c r="G12" s="15" t="n"/>
    </row>
    <row r="13">
      <c r="A13" s="21" t="inlineStr">
        <is>
          <t>TOTAL</t>
        </is>
      </c>
      <c r="B13" s="32" t="n"/>
      <c r="C13" s="32" t="n"/>
      <c r="D13" s="22" t="n"/>
      <c r="E13" s="18" t="n">
        <v>195269.1</v>
      </c>
      <c r="F13" s="19" t="n">
        <v>1.0061</v>
      </c>
      <c r="G13" s="20" t="n"/>
    </row>
    <row r="14">
      <c r="A14" s="12" t="n"/>
      <c r="B14" s="30" t="n"/>
      <c r="C14" s="30" t="n"/>
      <c r="D14" s="13" t="n"/>
      <c r="E14" s="14" t="n"/>
      <c r="F14" s="15" t="n"/>
      <c r="G14" s="15" t="n"/>
    </row>
    <row r="15">
      <c r="A15" s="16" t="inlineStr">
        <is>
          <t>TREPS / Reverse Repo</t>
        </is>
      </c>
      <c r="B15" s="30" t="n"/>
      <c r="C15" s="30" t="n"/>
      <c r="D15" s="13" t="n"/>
      <c r="E15" s="14" t="n"/>
      <c r="F15" s="15" t="n"/>
      <c r="G15" s="15" t="n"/>
    </row>
    <row r="16">
      <c r="A16" s="12" t="inlineStr">
        <is>
          <t>Clearing Corporation of India Ltd.</t>
        </is>
      </c>
      <c r="B16" s="30" t="n"/>
      <c r="C16" s="30" t="n"/>
      <c r="D16" s="13" t="n"/>
      <c r="E16" s="14" t="n">
        <v>2704.6</v>
      </c>
      <c r="F16" s="15" t="n">
        <v>0.0139</v>
      </c>
      <c r="G16" s="15" t="n">
        <v>0.053335</v>
      </c>
    </row>
    <row r="17">
      <c r="A17" s="16" t="inlineStr">
        <is>
          <t>Sub Total</t>
        </is>
      </c>
      <c r="B17" s="31" t="n"/>
      <c r="C17" s="31" t="n"/>
      <c r="D17" s="17" t="n"/>
      <c r="E17" s="18" t="n">
        <v>2704.6</v>
      </c>
      <c r="F17" s="19" t="n">
        <v>0.0139</v>
      </c>
      <c r="G17" s="20" t="n"/>
    </row>
    <row r="18">
      <c r="A18" s="12" t="n"/>
      <c r="B18" s="30" t="n"/>
      <c r="C18" s="30" t="n"/>
      <c r="D18" s="13" t="n"/>
      <c r="E18" s="14" t="n"/>
      <c r="F18" s="15" t="n"/>
      <c r="G18" s="15" t="n"/>
    </row>
    <row r="19">
      <c r="A19" s="21" t="inlineStr">
        <is>
          <t>TOTAL</t>
        </is>
      </c>
      <c r="B19" s="32" t="n"/>
      <c r="C19" s="32" t="n"/>
      <c r="D19" s="22" t="n"/>
      <c r="E19" s="18" t="n">
        <v>2704.6</v>
      </c>
      <c r="F19" s="19" t="n">
        <v>0.0139</v>
      </c>
      <c r="G19" s="20" t="n"/>
    </row>
    <row r="20">
      <c r="A20" s="12" t="inlineStr">
        <is>
          <t>Accrued Interest</t>
        </is>
      </c>
      <c r="B20" s="30" t="n"/>
      <c r="C20" s="30" t="n"/>
      <c r="D20" s="13" t="n"/>
      <c r="E20" s="14" t="n">
        <v>0.3952057</v>
      </c>
      <c r="F20" s="15" t="n">
        <v>2e-06</v>
      </c>
      <c r="G20" s="15" t="n"/>
    </row>
    <row r="21">
      <c r="A21" s="12" t="inlineStr">
        <is>
          <t>Net Receivables/(Payables)</t>
        </is>
      </c>
      <c r="B21" s="30" t="n"/>
      <c r="C21" s="30" t="n"/>
      <c r="D21" s="13" t="n"/>
      <c r="E21" s="23" t="n">
        <v>-3875.3652057</v>
      </c>
      <c r="F21" s="24" t="n">
        <v>-0.020002</v>
      </c>
      <c r="G21" s="15" t="n">
        <v>0.053335</v>
      </c>
    </row>
    <row r="22">
      <c r="A22" s="25" t="inlineStr">
        <is>
          <t>GRAND TOTAL</t>
        </is>
      </c>
      <c r="B22" s="33" t="n"/>
      <c r="C22" s="33" t="n"/>
      <c r="D22" s="26" t="n"/>
      <c r="E22" s="27" t="n">
        <v>194098.73</v>
      </c>
      <c r="F22" s="28" t="n">
        <v>1</v>
      </c>
      <c r="G22" s="28" t="n"/>
    </row>
    <row r="27">
      <c r="A27" s="74" t="inlineStr">
        <is>
          <t>Notes:</t>
        </is>
      </c>
    </row>
    <row r="28">
      <c r="A28" s="48" t="inlineStr">
        <is>
          <t>1. Security in default beyond its maturiy date</t>
        </is>
      </c>
      <c r="B28" s="34" t="inlineStr">
        <is>
          <t>NIL</t>
        </is>
      </c>
    </row>
    <row r="29">
      <c r="A29" t="inlineStr">
        <is>
          <t>2. NAV at the beginning of the period (Rs. per unit)</t>
        </is>
      </c>
    </row>
    <row r="30">
      <c r="A30" t="inlineStr">
        <is>
          <t>Plan /option (Face Value 10)</t>
        </is>
      </c>
      <c r="B30" t="inlineStr">
        <is>
          <t>As on</t>
        </is>
      </c>
      <c r="C30" t="inlineStr">
        <is>
          <t>As on</t>
        </is>
      </c>
    </row>
    <row r="31">
      <c r="B31" s="49" t="n">
        <v>45989</v>
      </c>
      <c r="C31" s="49" t="n">
        <v>46022</v>
      </c>
    </row>
    <row r="32">
      <c r="A32" t="inlineStr">
        <is>
          <t>Direct Plan Growth Option</t>
        </is>
      </c>
      <c r="B32" t="n">
        <v>25.984</v>
      </c>
      <c r="C32" t="n">
        <v>31.528</v>
      </c>
    </row>
    <row r="33">
      <c r="A33" t="inlineStr">
        <is>
          <t>Direct Plan IDCW Option</t>
        </is>
      </c>
      <c r="B33" t="n">
        <v>25.984</v>
      </c>
      <c r="C33" t="n">
        <v>31.528</v>
      </c>
    </row>
    <row r="34">
      <c r="A34" t="inlineStr">
        <is>
          <t>Regular Plan Growth Option</t>
        </is>
      </c>
      <c r="B34" t="n">
        <v>25.649</v>
      </c>
      <c r="C34" t="n">
        <v>31.11</v>
      </c>
    </row>
    <row r="35">
      <c r="A35" t="inlineStr">
        <is>
          <t>Regular Plan IDCW Option</t>
        </is>
      </c>
      <c r="B35" t="n">
        <v>25.649</v>
      </c>
      <c r="C35" t="n">
        <v>31.11</v>
      </c>
    </row>
    <row r="37">
      <c r="A37" t="inlineStr">
        <is>
          <t xml:space="preserve">3. Total Dividend (Net) declared during the month </t>
        </is>
      </c>
      <c r="B37" s="34" t="inlineStr">
        <is>
          <t>NIL</t>
        </is>
      </c>
    </row>
    <row r="38">
      <c r="A38" t="inlineStr">
        <is>
          <t>4. Bonus was declared during the month</t>
        </is>
      </c>
      <c r="B38" s="34" t="inlineStr">
        <is>
          <t>NIL</t>
        </is>
      </c>
    </row>
    <row r="39" ht="29" customHeight="1">
      <c r="A39" s="48" t="inlineStr">
        <is>
          <t>5. Investment in Repo of Corporate Debt Securities during the month ended December 31, 2025</t>
        </is>
      </c>
      <c r="B39" s="34" t="inlineStr">
        <is>
          <t>NIL</t>
        </is>
      </c>
    </row>
    <row r="40" ht="29" customHeight="1">
      <c r="A40" s="48" t="inlineStr">
        <is>
          <t>6. Investment in foreign securities/ADRs/GDRs at the end of the month</t>
        </is>
      </c>
      <c r="B40" s="34" t="inlineStr">
        <is>
          <t>NIL</t>
        </is>
      </c>
    </row>
    <row r="41" ht="43.5" customHeight="1">
      <c r="A41" s="48" t="inlineStr">
        <is>
          <t>7. Total gross exposure to derivative instruments (excluding reversed positions) at the end of the month (Rs. in Lakhs)</t>
        </is>
      </c>
      <c r="B41" s="34" t="inlineStr">
        <is>
          <t>NIL</t>
        </is>
      </c>
    </row>
    <row r="42">
      <c r="B42" s="34" t="n"/>
    </row>
    <row r="43" ht="29" customHeight="1">
      <c r="A43" s="48" t="inlineStr">
        <is>
          <t>8. Margin Deposits includes Margin money placed on derivatives other than margin money placed with bank</t>
        </is>
      </c>
      <c r="B43" s="34" t="inlineStr">
        <is>
          <t>NIL</t>
        </is>
      </c>
    </row>
    <row r="44" ht="29" customHeight="1">
      <c r="A44" s="48" t="inlineStr">
        <is>
          <t>9. Value of investment made by other schemes under same management (Rs. In Lakhs)</t>
        </is>
      </c>
      <c r="B44" t="inlineStr">
        <is>
          <t>NIL</t>
        </is>
      </c>
    </row>
    <row r="45" ht="29" customHeight="1">
      <c r="A45" s="48" t="inlineStr">
        <is>
          <t>10. Number of instance of deviation In valuation of securities</t>
        </is>
      </c>
      <c r="B45" s="34" t="inlineStr">
        <is>
          <t>NIL</t>
        </is>
      </c>
    </row>
    <row r="46" ht="29" customHeight="1">
      <c r="A46" s="48" t="inlineStr">
        <is>
          <t>11. Total value and percentage of illiquid equity shares / securities</t>
        </is>
      </c>
      <c r="B46" s="34" t="inlineStr">
        <is>
          <t>NIL</t>
        </is>
      </c>
    </row>
    <row r="48" ht="70" customHeight="1">
      <c r="A48" s="76" t="inlineStr">
        <is>
          <t>Scheme Name</t>
        </is>
      </c>
      <c r="B48" s="76" t="inlineStr">
        <is>
          <t>Risk- O - Meter</t>
        </is>
      </c>
      <c r="C48" s="76" t="inlineStr">
        <is>
          <t>Benchmark of the Scheme</t>
        </is>
      </c>
      <c r="D48" s="76" t="inlineStr">
        <is>
          <t>Benchmark Risk-o-meter</t>
        </is>
      </c>
    </row>
    <row r="49" ht="70" customHeight="1">
      <c r="A49" s="76" t="inlineStr">
        <is>
          <t>Edelweiss Gold and Silver ETF Fund of Fund</t>
        </is>
      </c>
      <c r="B49" s="76" t="n"/>
      <c r="C49" s="76" t="inlineStr">
        <is>
          <t>Domestic Gold and Silver Prices</t>
        </is>
      </c>
      <c r="D49" s="76" t="n"/>
      <c r="E49" t="inlineStr"/>
    </row>
  </sheetData>
  <mergeCells count="2">
    <mergeCell ref="A2:G2"/>
    <mergeCell ref="A1:G1"/>
  </mergeCells>
  <pageMargins left="0.7" right="0.7" top="0.75" bottom="0.75" header="0.3" footer="0.3"/>
  <pageSetup orientation="portrait" horizontalDpi="300" verticalDpi="300"/>
  <headerFooter>
    <oddHeader>&amp;L&amp;"Arial"&amp;1 &amp;K0078D7INTERNAL#</oddHeader>
    <oddFooter/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Harishchandra Lagali, Nagraj</dc:creator>
  <dcterms:created xsi:type="dcterms:W3CDTF">2015-12-17T12:36:10Z</dcterms:created>
  <dcterms:modified xsi:type="dcterms:W3CDTF">2026-01-09T10:47:39Z</dcterms:modified>
  <cp:lastModifiedBy>Rithika Kotian - AMC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MSIP_Label_840e60c6-cef6-4cc0-a98d-364c7249d74b_Enabled" fmtid="{D5CDD505-2E9C-101B-9397-08002B2CF9AE}" pid="2">
    <vt:lpwstr>true</vt:lpwstr>
  </property>
  <property name="MSIP_Label_840e60c6-cef6-4cc0-a98d-364c7249d74b_SetDate" fmtid="{D5CDD505-2E9C-101B-9397-08002B2CF9AE}" pid="3">
    <vt:lpwstr>2022-12-30T16:56:26Z</vt:lpwstr>
  </property>
  <property name="MSIP_Label_840e60c6-cef6-4cc0-a98d-364c7249d74b_Method" fmtid="{D5CDD505-2E9C-101B-9397-08002B2CF9AE}" pid="4">
    <vt:lpwstr>Privileged</vt:lpwstr>
  </property>
  <property name="MSIP_Label_840e60c6-cef6-4cc0-a98d-364c7249d74b_Name" fmtid="{D5CDD505-2E9C-101B-9397-08002B2CF9AE}" pid="5">
    <vt:lpwstr>840e60c6-cef6-4cc0-a98d-364c7249d74b</vt:lpwstr>
  </property>
  <property name="MSIP_Label_840e60c6-cef6-4cc0-a98d-364c7249d74b_SiteId" fmtid="{D5CDD505-2E9C-101B-9397-08002B2CF9AE}" pid="6">
    <vt:lpwstr>b44900f1-2def-4c3b-9ec6-9020d604e19e</vt:lpwstr>
  </property>
  <property name="MSIP_Label_840e60c6-cef6-4cc0-a98d-364c7249d74b_ActionId" fmtid="{D5CDD505-2E9C-101B-9397-08002B2CF9AE}" pid="7">
    <vt:lpwstr>b468514f-ab85-4530-83ef-dc29102cc69a</vt:lpwstr>
  </property>
  <property name="MSIP_Label_840e60c6-cef6-4cc0-a98d-364c7249d74b_ContentBits" fmtid="{D5CDD505-2E9C-101B-9397-08002B2CF9AE}" pid="8">
    <vt:lpwstr>1</vt:lpwstr>
  </property>
</Properties>
</file>